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8895" windowHeight="4575" tabRatio="946" firstSheet="1" activeTab="16"/>
  </bookViews>
  <sheets>
    <sheet name="Kitöltéshez" sheetId="1" r:id="rId1"/>
    <sheet name="01" sheetId="2" r:id="rId2"/>
    <sheet name="01M" sheetId="3" r:id="rId3"/>
    <sheet name="13" sheetId="4" r:id="rId4"/>
    <sheet name="13M" sheetId="5" r:id="rId5"/>
    <sheet name="02" sheetId="6" r:id="rId6"/>
    <sheet name="02M" sheetId="7" r:id="rId7"/>
    <sheet name="03" sheetId="8" r:id="rId8"/>
    <sheet name="03M" sheetId="9" r:id="rId9"/>
    <sheet name="04" sheetId="10" r:id="rId10"/>
    <sheet name="04M" sheetId="11" r:id="rId11"/>
    <sheet name="05" sheetId="12" r:id="rId12"/>
    <sheet name="05M" sheetId="13" r:id="rId13"/>
    <sheet name="06" sheetId="14" r:id="rId14"/>
    <sheet name="06M" sheetId="15" r:id="rId15"/>
    <sheet name="07" sheetId="16" r:id="rId16"/>
    <sheet name="07M" sheetId="17" r:id="rId17"/>
    <sheet name="08" sheetId="18" r:id="rId18"/>
    <sheet name="08M" sheetId="19" r:id="rId19"/>
    <sheet name="09" sheetId="20" r:id="rId20"/>
    <sheet name="09M" sheetId="21" r:id="rId21"/>
    <sheet name="10" sheetId="22" r:id="rId22"/>
    <sheet name="10M" sheetId="23" r:id="rId23"/>
    <sheet name="11" sheetId="24" r:id="rId24"/>
    <sheet name="11M" sheetId="25" r:id="rId25"/>
    <sheet name="12" sheetId="26" r:id="rId26"/>
    <sheet name="12M" sheetId="27" r:id="rId27"/>
    <sheet name="össz" sheetId="28" r:id="rId28"/>
    <sheet name="összM" sheetId="29" r:id="rId29"/>
  </sheets>
  <definedNames>
    <definedName name="Illetmény_besorolás" localSheetId="28">'összM'!$A$264:$A$297</definedName>
    <definedName name="Illetmény_besorolás">'össz'!$A$265:$A$298</definedName>
    <definedName name="Intézetek" localSheetId="28">'összM'!$A$223:$A$254</definedName>
    <definedName name="Intézetek">'össz'!$A$224:$A$255</definedName>
    <definedName name="_xlnm.Print_Area" localSheetId="27">'össz'!$A$1:$P$79</definedName>
    <definedName name="_xlnm.Print_Area" localSheetId="28">'összM'!$A$1:$N$78</definedName>
  </definedNames>
  <calcPr fullCalcOnLoad="1"/>
</workbook>
</file>

<file path=xl/sharedStrings.xml><?xml version="1.0" encoding="utf-8"?>
<sst xmlns="http://schemas.openxmlformats.org/spreadsheetml/2006/main" count="3299" uniqueCount="218">
  <si>
    <t>Készítette:</t>
  </si>
  <si>
    <t>Alapilletmény (02/01)</t>
  </si>
  <si>
    <t xml:space="preserve">Rendszeres </t>
  </si>
  <si>
    <t>Kulcsszám</t>
  </si>
  <si>
    <t>Beosztási</t>
  </si>
  <si>
    <t>Rendfok.</t>
  </si>
  <si>
    <t>Illetmény-</t>
  </si>
  <si>
    <t>Egyéb fel.t-től</t>
  </si>
  <si>
    <t xml:space="preserve">személyi </t>
  </si>
  <si>
    <t>illetmény</t>
  </si>
  <si>
    <t>pótlék</t>
  </si>
  <si>
    <t>kiegészítés</t>
  </si>
  <si>
    <t>pótlékok</t>
  </si>
  <si>
    <t>függő pótlékok</t>
  </si>
  <si>
    <t>juttatások</t>
  </si>
  <si>
    <t>fő</t>
  </si>
  <si>
    <t xml:space="preserve"> ( 02/02)</t>
  </si>
  <si>
    <t>(02/03)</t>
  </si>
  <si>
    <t>(02/04)</t>
  </si>
  <si>
    <t>(02/05)</t>
  </si>
  <si>
    <t>össz. (02/07)</t>
  </si>
  <si>
    <t>Kelt:</t>
  </si>
  <si>
    <t>igazgató (főigazgató)</t>
  </si>
  <si>
    <t>igazgatóhelyettes (főigazgató-helyettes)</t>
  </si>
  <si>
    <t>főosztályvezető</t>
  </si>
  <si>
    <t>osztályvezető</t>
  </si>
  <si>
    <t>főosztályvezető-helyettes</t>
  </si>
  <si>
    <t>más vezető beosztás</t>
  </si>
  <si>
    <t>főtanácsos</t>
  </si>
  <si>
    <t>főmunkatárs</t>
  </si>
  <si>
    <t>tanácsos</t>
  </si>
  <si>
    <t>munkatárs</t>
  </si>
  <si>
    <t>"C" fizetési osztály összesen:</t>
  </si>
  <si>
    <t>"D" fizetési osztály összesen:</t>
  </si>
  <si>
    <t>"E" fizetési osztály összesen:</t>
  </si>
  <si>
    <t>"F" fizetési osztály összesen:</t>
  </si>
  <si>
    <t>"G" fizetési osztály összesen:</t>
  </si>
  <si>
    <t>"H" fizetési osztály összesen:</t>
  </si>
  <si>
    <t>"A" fizetési osztály összesen:</t>
  </si>
  <si>
    <t>"B" fizetési osztály összesen:</t>
  </si>
  <si>
    <t>"I" fizetési osztály összesen:</t>
  </si>
  <si>
    <t>"J" fizetési osztály összesen:</t>
  </si>
  <si>
    <t>Egyéb</t>
  </si>
  <si>
    <t>juttatás</t>
  </si>
  <si>
    <t>(02/06)</t>
  </si>
  <si>
    <t>Munkavégzés-</t>
  </si>
  <si>
    <t>(02/16)</t>
  </si>
  <si>
    <t>hez  kapcs.</t>
  </si>
  <si>
    <t>Gazdasági Osztály vezetője</t>
  </si>
  <si>
    <t>Sor-</t>
  </si>
  <si>
    <t>szám</t>
  </si>
  <si>
    <t>Részmunkaidőben foglalkoztatottak összesen:</t>
  </si>
  <si>
    <t>százaléka</t>
  </si>
  <si>
    <t>Átlag</t>
  </si>
  <si>
    <t>létszám</t>
  </si>
  <si>
    <t>Hónapok száma:</t>
  </si>
  <si>
    <t>eső átlaga</t>
  </si>
  <si>
    <t>országos parancsnok</t>
  </si>
  <si>
    <t>országos parancsnok helyettes</t>
  </si>
  <si>
    <t>Főosztályvezető</t>
  </si>
  <si>
    <t>Főosztályvezető-helyettes</t>
  </si>
  <si>
    <t>Osztályvezető</t>
  </si>
  <si>
    <t>I. besorolási osztály összesen</t>
  </si>
  <si>
    <t>II. besorolási osztály összesen</t>
  </si>
  <si>
    <t>központi tisztikar országos parancsnok tagja</t>
  </si>
  <si>
    <t>központi tisztikar országos parancsnok helyettes tagja</t>
  </si>
  <si>
    <t>központi tisztikar főosztályvezető tagja</t>
  </si>
  <si>
    <t>központi tisztikar főosztályvezető-helyettes tagja</t>
  </si>
  <si>
    <t>központi tisztikar osztályvezető tagja</t>
  </si>
  <si>
    <t>központi tisztikar többi tagja</t>
  </si>
  <si>
    <t>Teljes munkaidősök összesen (92+110+121)</t>
  </si>
  <si>
    <t>Intézet/Intézmény neve</t>
  </si>
  <si>
    <t>KÖZPONTI TISZTIKAR ÖSSZESEN (104+...+109):</t>
  </si>
  <si>
    <t>Közalkalmazottak összesen (71+…+90):</t>
  </si>
  <si>
    <t>Rendvédelmi szervek (111+...+120):</t>
  </si>
  <si>
    <t>Mindösszesen (152+158):</t>
  </si>
  <si>
    <t>forintban</t>
  </si>
  <si>
    <t>Telefon:</t>
  </si>
  <si>
    <t>13. havi</t>
  </si>
  <si>
    <t>előleg</t>
  </si>
  <si>
    <t>Nyelv-</t>
  </si>
  <si>
    <t>Egyéb köt.</t>
  </si>
  <si>
    <t>Teljes és részmunkaidőben foglalkoztatottak</t>
  </si>
  <si>
    <t>2008.</t>
  </si>
  <si>
    <t>január havi létszáma és keresetbe tartozó személyi juttatásai</t>
  </si>
  <si>
    <t>Teljes és részmunkaidőben foglalkoztatottak után fizetett</t>
  </si>
  <si>
    <t>január havi mukaadói járulékok</t>
  </si>
  <si>
    <t xml:space="preserve">13. havi juttatása és létszáma </t>
  </si>
  <si>
    <t>február havi létszáma és keresetbe tartozó személyi juttatásai</t>
  </si>
  <si>
    <t>március havi létszáma és keresetbe tartozó személyi juttatásai</t>
  </si>
  <si>
    <t>április havi létszáma és keresetbe tartozó személyi juttatásai</t>
  </si>
  <si>
    <t>május havi létszáma és keresetbe tartozó személyi juttatásai</t>
  </si>
  <si>
    <t>június havi létszáma és keresetbe tartozó személyi juttatásai</t>
  </si>
  <si>
    <t>július havi létszáma és keresetbe tartozó személyi juttatásai</t>
  </si>
  <si>
    <t>augusztus havi létszáma és keresetbe tartozó személyi juttatásai</t>
  </si>
  <si>
    <t>szeptember havi létszáma és keresetbe tartozó személyi juttatásai</t>
  </si>
  <si>
    <t>október havi létszáma és keresetbe tartozó személyi juttatásai</t>
  </si>
  <si>
    <t>november havi létszáma és keresetbe tartozó személyi juttatásai</t>
  </si>
  <si>
    <t>december havi létszáma és keresetbe tartozó személyi juttatásai</t>
  </si>
  <si>
    <t>Alapilletmény</t>
  </si>
  <si>
    <t xml:space="preserve"> (02/02)</t>
  </si>
  <si>
    <t>(02/01)</t>
  </si>
  <si>
    <t>(02/01-ből)</t>
  </si>
  <si>
    <t>Társadalom-</t>
  </si>
  <si>
    <t>biztosítási</t>
  </si>
  <si>
    <t>járulék</t>
  </si>
  <si>
    <t>Munkaadói</t>
  </si>
  <si>
    <t>Egészség-</t>
  </si>
  <si>
    <t>ügyi hozzá-</t>
  </si>
  <si>
    <t>járulás</t>
  </si>
  <si>
    <t>Táppénz</t>
  </si>
  <si>
    <t>hozzá-</t>
  </si>
  <si>
    <t>Munkaadókat</t>
  </si>
  <si>
    <t>terhelő egyéb</t>
  </si>
  <si>
    <t>járulékok</t>
  </si>
  <si>
    <t>Korkedvez-</t>
  </si>
  <si>
    <t>mény-biztosí-</t>
  </si>
  <si>
    <t>tási járulék</t>
  </si>
  <si>
    <t>terhelő</t>
  </si>
  <si>
    <t>Teljes munkaidősök összesen (92+110+121):</t>
  </si>
  <si>
    <t>Rendsze-resített</t>
  </si>
  <si>
    <t>Tényle-ges</t>
  </si>
  <si>
    <t>létszám (fő)</t>
  </si>
  <si>
    <t>Balassagyarmati Fegyház és Börtön</t>
  </si>
  <si>
    <t>Budapesti Fegyház és Börtön</t>
  </si>
  <si>
    <t>Kalocsai Fegyház és Börtön</t>
  </si>
  <si>
    <t>Márianosztrai Fegyház és Börtön</t>
  </si>
  <si>
    <t>Sátoraljaújhelyi Fegyház és Börtön</t>
  </si>
  <si>
    <t>Sopronkőhidai Fegyház és Börtön</t>
  </si>
  <si>
    <t>Szegedi Fegyház és Börtön</t>
  </si>
  <si>
    <t>Váci Fegyház és Börtön</t>
  </si>
  <si>
    <t>Fővárosi Büntetés-végrehajtási Intézet</t>
  </si>
  <si>
    <t>Állampusztai Országos Büntetés-végrehajtási Intézet</t>
  </si>
  <si>
    <t>Közép-dunántúli Országos Büntetés-végrehajtási Intézet</t>
  </si>
  <si>
    <t>Pálhalmai Országos Büntetés-végrehajtási Intézet</t>
  </si>
  <si>
    <t>Fiatalkorúak Büntetés-végrehajtási Intézete, Tököl</t>
  </si>
  <si>
    <t>Hajdú-Bihar Megyei Büntetés-végrehajtási Intézet</t>
  </si>
  <si>
    <t>Heves Megyei Büntetés-végrehajtási Intézet</t>
  </si>
  <si>
    <t>Győr-Moson-Sopron Megyei Büntetés-végrehajtási Intézet</t>
  </si>
  <si>
    <t>Békés Megyei Büntetés-végrehajtási Intézet</t>
  </si>
  <si>
    <t>Somogy Megyei Büntetés-végrehajtási Intézet</t>
  </si>
  <si>
    <t>Bács-Kiskun Megyei Büntetés-végrehajtási Intézet</t>
  </si>
  <si>
    <t>Borsod-Abaúj-Zemplén Megyei Büntetés-végrehajtási Intézet</t>
  </si>
  <si>
    <t>Szabolcs-Szatmár-Bereg Megyei Büntetés-végrehajtási Intézet</t>
  </si>
  <si>
    <t>Baranya Megyei Büntetés-végrehajtási Intézet</t>
  </si>
  <si>
    <t>Tolna Megyei Büntetés-végrehajtási Intézet</t>
  </si>
  <si>
    <t>Jász-Nagykun-Szolnok Megyei Büntetés-végrehajtási Intézet</t>
  </si>
  <si>
    <t>Vas Megyei Büntetés-végrehajtási Intézet</t>
  </si>
  <si>
    <t>Veszprém Megyei Büntetés-végrehajtási Intézet</t>
  </si>
  <si>
    <t>Zala Megyei Büntetés-végrehajtási Intézet</t>
  </si>
  <si>
    <t>Nagyfai Országos Büntetés-végrehajtási Intézet</t>
  </si>
  <si>
    <t>Tiszalöki Országos Büntetés-végrehajtási Intézet</t>
  </si>
  <si>
    <t>Büntetés-végrehajtás Országos Parancsnoksága</t>
  </si>
  <si>
    <t>Büntetés-végrehajtási Szervezet Oktatási Központja</t>
  </si>
  <si>
    <t>Büntetés-végrehajtási Szervezet Továbbképzési és Rehabilitációs Központja</t>
  </si>
  <si>
    <t>Rend. szem.</t>
  </si>
  <si>
    <t>jutt. össz.</t>
  </si>
  <si>
    <t>Munkavégz.</t>
  </si>
  <si>
    <t>kapcs. jutt-ok</t>
  </si>
  <si>
    <t>Tényl.</t>
  </si>
  <si>
    <t>Munkanapok</t>
  </si>
  <si>
    <t>havi</t>
  </si>
  <si>
    <t>számfejt.</t>
  </si>
  <si>
    <t>Nem egész hónapra számfejtett illetmények részletezése</t>
  </si>
  <si>
    <t>13. havi mukaadói járulékok</t>
  </si>
  <si>
    <t>február havi mukaadói járulékok</t>
  </si>
  <si>
    <t>március havi mukaadói járulékok</t>
  </si>
  <si>
    <t>április havi mukaadói járulékok</t>
  </si>
  <si>
    <t>május havi mukaadói járulékok</t>
  </si>
  <si>
    <t>június havi mukaadói járulékok</t>
  </si>
  <si>
    <t>július havi mukaadói járulékok</t>
  </si>
  <si>
    <t>augusztus havi mukaadói járulékok</t>
  </si>
  <si>
    <t>szeptember havi mukaadói járulékok</t>
  </si>
  <si>
    <t>október havi mukaadói járulékok</t>
  </si>
  <si>
    <t>november havi mukaadói járulékok</t>
  </si>
  <si>
    <t>december havi mukaadói járulékok</t>
  </si>
  <si>
    <t>juttatások mód.</t>
  </si>
  <si>
    <t>előirányzata</t>
  </si>
  <si>
    <t>(02/50)</t>
  </si>
  <si>
    <t>(02/51)</t>
  </si>
  <si>
    <t>(02/52)</t>
  </si>
  <si>
    <t>(02/53)</t>
  </si>
  <si>
    <t>(02/57)</t>
  </si>
  <si>
    <t>(02/54)</t>
  </si>
  <si>
    <t>(02/56)</t>
  </si>
  <si>
    <t>terhelő jár-ok</t>
  </si>
  <si>
    <t>áht-n kívülre</t>
  </si>
  <si>
    <t>(02/55)</t>
  </si>
  <si>
    <t>TB</t>
  </si>
  <si>
    <t>Korkedv-bizt.</t>
  </si>
  <si>
    <t>EÜ hozzá-</t>
  </si>
  <si>
    <t>TP hozzá-</t>
  </si>
  <si>
    <t>Madókat terh.</t>
  </si>
  <si>
    <t>jár. áht-n kív.</t>
  </si>
  <si>
    <t>egyéb jár-ok</t>
  </si>
  <si>
    <t>évi átlaglétszáma és keresetbe tartozó személyi juttatásai összesen</t>
  </si>
  <si>
    <t>évi munkaadókat terhelő járulékok összesen</t>
  </si>
  <si>
    <t>járulékok mód.</t>
  </si>
  <si>
    <t>felhasználás</t>
  </si>
  <si>
    <t>szem. jutt-ok</t>
  </si>
  <si>
    <t>Rendszeres</t>
  </si>
  <si>
    <t>egy főre</t>
  </si>
  <si>
    <t>Az Intézet/Intézmény nevét listából lehet kiválasztani.</t>
  </si>
  <si>
    <t>Az M jelű táblába a munkaadókat terhelő járulékokat kérjük beírni.</t>
  </si>
  <si>
    <t>Ha van(nak) olyan személy(ek) aki(k)nek tört havi az illetménye(ük), hozzá(juk) kapcsolódóan kérjük kitölteni a táblázat alatt lévő "Nem egész hónapra számfejtett illetmények részletezése" részt is. (Hónap közben érkeztek, vagy távoztak, azaz tört havi illetményük van. Ezeket az adatokat természetesen a táblázatban is szerepeltetni kell!)</t>
  </si>
  <si>
    <t>A "Nem egész hónapra számfejtett illetmények részletezése" táblázatokba kulcsszámonként (listából lehet kiválasztani) kérjük megadni az adatokat havonta; valamint az összesítő táblákba időrendbe egymásután az mindig az előző havi adatok után, azokat meghagyva. A sorok száma, amennyiben kevésnek bizonyúl, beszúrással bővíthető. A "Nem egész hónapra számfejtett illetmények részletezése" részeknél nincs szükség összesítő sorra!</t>
  </si>
  <si>
    <t>Az M jelű tábla "Nem egész hónapra számfejtett illetmények részletezése" rész utolsó két oszlopába azon munkanapok számát kérjük megadni, amennyi napra a tört havi számfejtés megtörtént, illetve az adott hónapban lévő összes munkanapot. (pl. egy 2008. április 16-án érkezett dolgozó 12 napot dolgozott a havi 23 munkanapból)</t>
  </si>
  <si>
    <t>A táblázatot a szokásos módon kérjük kitölteni. A munkaszüneti napra, szabadság, valamint a hivatásos állomány eü. szabadságának idejére számfejtett illetményt a rendszeres személyi juttatásnál rögzítsék a táblázatban, függetlenül attól, hogy a könyvelés máshová történik.</t>
  </si>
  <si>
    <t>Kiss Mihályné ka.</t>
  </si>
  <si>
    <t>112-3230</t>
  </si>
  <si>
    <t>Szalai Enikő bv.őrgy.</t>
  </si>
  <si>
    <t>Kiss Mihályné</t>
  </si>
  <si>
    <t>Vác, 2008. 06. 17</t>
  </si>
  <si>
    <t>Vác, 2008. 06. 17.</t>
  </si>
  <si>
    <t>Vác,2008.06.17.</t>
  </si>
  <si>
    <t>Vác, 2008.06.17.</t>
  </si>
  <si>
    <t>Vác, 2008.06.25</t>
  </si>
  <si>
    <t>Vác, 2008. 07. 20.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</si>
</sst>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0.0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#\ ?/?"/>
    <numFmt numFmtId="183" formatCode="#\ ??/??"/>
    <numFmt numFmtId="184" formatCode="#,##0.0"/>
    <numFmt numFmtId="185" formatCode="#,##0.000"/>
    <numFmt numFmtId="186" formatCode="0.0%"/>
    <numFmt numFmtId="187" formatCode="#,##0.0000"/>
    <numFmt numFmtId="188" formatCode="#,##0.00000"/>
    <numFmt numFmtId="189" formatCode="#,##0_ ;\-#,##0\ "/>
    <numFmt numFmtId="190" formatCode="0.000%"/>
    <numFmt numFmtId="191" formatCode="_-* #,##0.0\ _F_t_-;\-* #,##0.0\ _F_t_-;_-* &quot;-&quot;??\ _F_t_-;_-@_-"/>
    <numFmt numFmtId="192" formatCode="_-* #,##0\ _F_t_-;\-* #,##0\ _F_t_-;_-* &quot;-&quot;??\ _F_t_-;_-@_-"/>
    <numFmt numFmtId="193" formatCode="yyyy/\ mmmm\ d\."/>
  </numFmts>
  <fonts count="29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0"/>
      <name val="Arial CE"/>
      <family val="2"/>
    </font>
    <font>
      <b/>
      <sz val="14"/>
      <color indexed="10"/>
      <name val="Arial CE"/>
      <family val="2"/>
    </font>
    <font>
      <sz val="9"/>
      <name val="Arial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10"/>
      <name val="Tahoma"/>
      <family val="2"/>
    </font>
    <font>
      <sz val="9"/>
      <name val="Arial CE"/>
      <family val="0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9"/>
      <color indexed="9"/>
      <name val="Times New Roman"/>
      <family val="2"/>
    </font>
    <font>
      <sz val="9"/>
      <color indexed="10"/>
      <name val="Times New Roman"/>
      <family val="2"/>
    </font>
    <font>
      <sz val="9"/>
      <color indexed="52"/>
      <name val="Times New Roman"/>
      <family val="2"/>
    </font>
    <font>
      <sz val="9"/>
      <color indexed="17"/>
      <name val="Times New Roman"/>
      <family val="2"/>
    </font>
    <font>
      <b/>
      <sz val="9"/>
      <color indexed="63"/>
      <name val="Times New Roman"/>
      <family val="2"/>
    </font>
    <font>
      <i/>
      <sz val="9"/>
      <color indexed="23"/>
      <name val="Times New Roman"/>
      <family val="2"/>
    </font>
    <font>
      <b/>
      <sz val="9"/>
      <color indexed="8"/>
      <name val="Times New Roman"/>
      <family val="2"/>
    </font>
    <font>
      <sz val="9"/>
      <color indexed="20"/>
      <name val="Times New Roman"/>
      <family val="2"/>
    </font>
    <font>
      <sz val="9"/>
      <color indexed="60"/>
      <name val="Times New Roman"/>
      <family val="2"/>
    </font>
    <font>
      <b/>
      <sz val="9"/>
      <color indexed="52"/>
      <name val="Times New Roman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17" borderId="7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4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24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2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 quotePrefix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15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Continuous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 quotePrefix="1">
      <alignment horizontal="center"/>
      <protection hidden="1"/>
    </xf>
    <xf numFmtId="0" fontId="0" fillId="0" borderId="19" xfId="0" applyBorder="1" applyAlignment="1" applyProtection="1">
      <alignment horizontal="centerContinuous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 quotePrefix="1">
      <alignment horizont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55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4" xfId="0" applyFont="1" applyFill="1" applyBorder="1" applyAlignment="1" applyProtection="1">
      <alignment/>
      <protection hidden="1"/>
    </xf>
    <xf numFmtId="0" fontId="0" fillId="25" borderId="25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18" xfId="0" applyFont="1" applyBorder="1" applyAlignment="1" applyProtection="1">
      <alignment horizontal="center"/>
      <protection hidden="1"/>
    </xf>
    <xf numFmtId="3" fontId="0" fillId="0" borderId="18" xfId="0" applyNumberFormat="1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/>
      <protection hidden="1"/>
    </xf>
    <xf numFmtId="3" fontId="0" fillId="0" borderId="18" xfId="0" applyNumberFormat="1" applyFont="1" applyBorder="1" applyAlignment="1" applyProtection="1">
      <alignment/>
      <protection hidden="1"/>
    </xf>
    <xf numFmtId="3" fontId="0" fillId="0" borderId="23" xfId="0" applyNumberFormat="1" applyFont="1" applyBorder="1" applyAlignment="1" applyProtection="1">
      <alignment/>
      <protection hidden="1"/>
    </xf>
    <xf numFmtId="3" fontId="0" fillId="0" borderId="16" xfId="0" applyNumberForma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Continuous" vertical="center"/>
      <protection hidden="1"/>
    </xf>
    <xf numFmtId="0" fontId="0" fillId="0" borderId="12" xfId="0" applyBorder="1" applyAlignment="1" applyProtection="1" quotePrefix="1">
      <alignment horizontal="center" vertical="center"/>
      <protection hidden="1"/>
    </xf>
    <xf numFmtId="0" fontId="0" fillId="0" borderId="13" xfId="0" applyBorder="1" applyAlignment="1" applyProtection="1" quotePrefix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Continuous" vertical="center" wrapText="1"/>
      <protection hidden="1"/>
    </xf>
    <xf numFmtId="0" fontId="0" fillId="0" borderId="0" xfId="0" applyBorder="1" applyAlignment="1" applyProtection="1">
      <alignment horizontal="centerContinuous" vertical="center"/>
      <protection hidden="1"/>
    </xf>
    <xf numFmtId="0" fontId="0" fillId="0" borderId="15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Continuous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25" borderId="21" xfId="0" applyFont="1" applyFill="1" applyBorder="1" applyAlignment="1" applyProtection="1">
      <alignment/>
      <protection hidden="1"/>
    </xf>
    <xf numFmtId="0" fontId="0" fillId="25" borderId="22" xfId="0" applyFont="1" applyFill="1" applyBorder="1" applyAlignment="1" applyProtection="1">
      <alignment/>
      <protection hidden="1"/>
    </xf>
    <xf numFmtId="0" fontId="0" fillId="25" borderId="23" xfId="0" applyFont="1" applyFill="1" applyBorder="1" applyAlignment="1" applyProtection="1">
      <alignment/>
      <protection hidden="1"/>
    </xf>
    <xf numFmtId="0" fontId="0" fillId="25" borderId="29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3" fontId="0" fillId="0" borderId="10" xfId="0" applyNumberFormat="1" applyBorder="1" applyAlignment="1" applyProtection="1">
      <alignment/>
      <protection hidden="1"/>
    </xf>
    <xf numFmtId="3" fontId="0" fillId="26" borderId="10" xfId="0" applyNumberFormat="1" applyFill="1" applyBorder="1" applyAlignment="1" applyProtection="1">
      <alignment/>
      <protection hidden="1"/>
    </xf>
    <xf numFmtId="3" fontId="0" fillId="24" borderId="10" xfId="0" applyNumberFormat="1" applyFill="1" applyBorder="1" applyAlignment="1" applyProtection="1">
      <alignment/>
      <protection hidden="1"/>
    </xf>
    <xf numFmtId="10" fontId="0" fillId="26" borderId="10" xfId="62" applyNumberFormat="1" applyFont="1" applyFill="1" applyBorder="1" applyAlignment="1" applyProtection="1">
      <alignment/>
      <protection hidden="1"/>
    </xf>
    <xf numFmtId="3" fontId="0" fillId="26" borderId="10" xfId="62" applyNumberFormat="1" applyFont="1" applyFill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0" fillId="0" borderId="18" xfId="0" applyNumberFormat="1" applyFont="1" applyFill="1" applyBorder="1" applyAlignment="1" applyProtection="1">
      <alignment horizontal="center"/>
      <protection hidden="1"/>
    </xf>
    <xf numFmtId="3" fontId="0" fillId="26" borderId="18" xfId="0" applyNumberFormat="1" applyFont="1" applyFill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0" fillId="26" borderId="10" xfId="0" applyNumberFormat="1" applyFon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4" xfId="55" applyFont="1" applyBorder="1" applyAlignment="1" applyProtection="1">
      <alignment horizontal="center" wrapText="1"/>
      <protection hidden="1"/>
    </xf>
    <xf numFmtId="0" fontId="0" fillId="0" borderId="27" xfId="0" applyBorder="1" applyAlignment="1" applyProtection="1">
      <alignment horizontal="centerContinuous"/>
      <protection hidden="1"/>
    </xf>
    <xf numFmtId="0" fontId="0" fillId="25" borderId="29" xfId="0" applyFont="1" applyFill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6" xfId="0" applyNumberFormat="1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3" fontId="0" fillId="0" borderId="10" xfId="0" applyNumberFormat="1" applyFont="1" applyFill="1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center"/>
      <protection hidden="1"/>
    </xf>
    <xf numFmtId="3" fontId="0" fillId="0" borderId="15" xfId="0" applyNumberFormat="1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0" xfId="0" applyNumberFormat="1" applyFont="1" applyBorder="1" applyAlignment="1" applyProtection="1">
      <alignment/>
      <protection hidden="1"/>
    </xf>
    <xf numFmtId="3" fontId="2" fillId="26" borderId="10" xfId="0" applyNumberFormat="1" applyFont="1" applyFill="1" applyBorder="1" applyAlignment="1" applyProtection="1">
      <alignment/>
      <protection hidden="1"/>
    </xf>
    <xf numFmtId="3" fontId="2" fillId="24" borderId="10" xfId="0" applyNumberFormat="1" applyFont="1" applyFill="1" applyBorder="1" applyAlignment="1" applyProtection="1">
      <alignment/>
      <protection hidden="1"/>
    </xf>
    <xf numFmtId="177" fontId="0" fillId="26" borderId="10" xfId="0" applyNumberFormat="1" applyFill="1" applyBorder="1" applyAlignment="1" applyProtection="1">
      <alignment/>
      <protection hidden="1"/>
    </xf>
    <xf numFmtId="177" fontId="2" fillId="24" borderId="10" xfId="0" applyNumberFormat="1" applyFont="1" applyFill="1" applyBorder="1" applyAlignment="1" applyProtection="1">
      <alignment/>
      <protection hidden="1"/>
    </xf>
    <xf numFmtId="0" fontId="0" fillId="0" borderId="30" xfId="0" applyBorder="1" applyAlignment="1" applyProtection="1">
      <alignment horizontal="center"/>
      <protection hidden="1"/>
    </xf>
    <xf numFmtId="16" fontId="0" fillId="0" borderId="19" xfId="0" applyNumberFormat="1" applyBorder="1" applyAlignment="1" applyProtection="1">
      <alignment horizontal="center"/>
      <protection hidden="1"/>
    </xf>
    <xf numFmtId="3" fontId="0" fillId="0" borderId="15" xfId="0" applyNumberFormat="1" applyBorder="1" applyAlignment="1" applyProtection="1">
      <alignment horizontal="center"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55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Fill="1" applyBorder="1" applyAlignment="1" applyProtection="1">
      <alignment/>
      <protection hidden="1"/>
    </xf>
    <xf numFmtId="177" fontId="2" fillId="0" borderId="0" xfId="0" applyNumberFormat="1" applyFont="1" applyFill="1" applyBorder="1" applyAlignment="1" applyProtection="1">
      <alignment/>
      <protection hidden="1"/>
    </xf>
    <xf numFmtId="3" fontId="0" fillId="0" borderId="0" xfId="62" applyNumberFormat="1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0" fontId="28" fillId="0" borderId="0" xfId="0" applyFont="1" applyAlignment="1">
      <alignment/>
    </xf>
    <xf numFmtId="0" fontId="0" fillId="0" borderId="31" xfId="0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0" fillId="0" borderId="18" xfId="55" applyFont="1" applyBorder="1" applyAlignment="1" applyProtection="1">
      <alignment horizontal="center" vertical="center" wrapText="1"/>
      <protection hidden="1"/>
    </xf>
    <xf numFmtId="0" fontId="0" fillId="0" borderId="10" xfId="55" applyFont="1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34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 quotePrefix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 horizontal="center"/>
      <protection hidden="1"/>
    </xf>
    <xf numFmtId="3" fontId="0" fillId="24" borderId="0" xfId="0" applyNumberFormat="1" applyFill="1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3" fontId="0" fillId="24" borderId="22" xfId="0" applyNumberFormat="1" applyFill="1" applyBorder="1" applyAlignment="1" applyProtection="1">
      <alignment/>
      <protection hidden="1"/>
    </xf>
    <xf numFmtId="3" fontId="0" fillId="24" borderId="34" xfId="0" applyNumberForma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ARSZJ3" xfId="54"/>
    <cellStyle name="Normal_KTRSZJ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6384" width="9.125" style="161" customWidth="1"/>
  </cols>
  <sheetData>
    <row r="2" spans="1:15" ht="11.25">
      <c r="A2" s="165" t="s">
        <v>202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4" spans="1:15" ht="11.25">
      <c r="A4" s="166" t="s">
        <v>207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</row>
    <row r="5" spans="1:15" ht="11.2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</row>
    <row r="7" spans="1:15" ht="12.75" customHeight="1">
      <c r="A7" s="166" t="s">
        <v>204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spans="1:15" ht="11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1" spans="1:15" ht="11.25">
      <c r="A11" s="165" t="s">
        <v>203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</row>
    <row r="13" spans="1:15" ht="12.75" customHeight="1">
      <c r="A13" s="166" t="s">
        <v>206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</row>
    <row r="14" spans="1:15" ht="11.25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</row>
    <row r="15" spans="1:15" ht="11.25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  <row r="17" spans="1:15" ht="12.75" customHeight="1">
      <c r="A17" s="166" t="s">
        <v>205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</row>
    <row r="18" spans="1:15" ht="11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</row>
    <row r="19" spans="1:15" ht="11.2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</row>
  </sheetData>
  <sheetProtection/>
  <mergeCells count="6">
    <mergeCell ref="A2:O2"/>
    <mergeCell ref="A11:O11"/>
    <mergeCell ref="A7:O9"/>
    <mergeCell ref="A17:O19"/>
    <mergeCell ref="A13:O15"/>
    <mergeCell ref="A4:O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I40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46" sqref="N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90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799800</v>
      </c>
      <c r="D17" s="41"/>
      <c r="E17" s="41"/>
      <c r="F17" s="41"/>
      <c r="G17" s="41">
        <v>120000</v>
      </c>
      <c r="H17" s="41"/>
      <c r="I17" s="41"/>
      <c r="J17" s="41">
        <v>35984</v>
      </c>
      <c r="K17" s="42">
        <f t="shared" si="0"/>
        <v>955784</v>
      </c>
      <c r="L17" s="41"/>
      <c r="M17" s="41">
        <v>3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215860</v>
      </c>
      <c r="D23" s="41"/>
      <c r="E23" s="41"/>
      <c r="F23" s="41"/>
      <c r="G23" s="41">
        <v>22960</v>
      </c>
      <c r="H23" s="41"/>
      <c r="I23" s="41"/>
      <c r="J23" s="41">
        <v>17989</v>
      </c>
      <c r="K23" s="42">
        <f t="shared" si="0"/>
        <v>256809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216460</v>
      </c>
      <c r="D24" s="41"/>
      <c r="E24" s="41"/>
      <c r="F24" s="41"/>
      <c r="G24" s="41">
        <v>1868</v>
      </c>
      <c r="H24" s="41"/>
      <c r="I24" s="41"/>
      <c r="J24" s="41">
        <v>18039</v>
      </c>
      <c r="K24" s="42">
        <f t="shared" si="0"/>
        <v>236367</v>
      </c>
      <c r="L24" s="41">
        <v>60000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2367200</v>
      </c>
      <c r="D25" s="41"/>
      <c r="E25" s="41"/>
      <c r="F25" s="41">
        <v>20000</v>
      </c>
      <c r="G25" s="41">
        <v>5993</v>
      </c>
      <c r="H25" s="41"/>
      <c r="I25" s="41"/>
      <c r="J25" s="41">
        <v>174056</v>
      </c>
      <c r="K25" s="42">
        <f t="shared" si="0"/>
        <v>2567249</v>
      </c>
      <c r="L25" s="41">
        <v>253360</v>
      </c>
      <c r="M25" s="41">
        <v>19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408134</v>
      </c>
      <c r="D27" s="41"/>
      <c r="E27" s="41"/>
      <c r="F27" s="41">
        <v>-11429</v>
      </c>
      <c r="G27" s="41">
        <v>4885</v>
      </c>
      <c r="H27" s="41"/>
      <c r="I27" s="41"/>
      <c r="J27" s="41">
        <v>20399</v>
      </c>
      <c r="K27" s="42">
        <f t="shared" si="0"/>
        <v>421989</v>
      </c>
      <c r="L27" s="41"/>
      <c r="M27" s="41">
        <v>4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>
        <v>80000</v>
      </c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232550</v>
      </c>
      <c r="D29" s="41"/>
      <c r="E29" s="41"/>
      <c r="F29" s="41"/>
      <c r="G29" s="41"/>
      <c r="H29" s="41"/>
      <c r="I29" s="41"/>
      <c r="J29" s="41">
        <v>19379</v>
      </c>
      <c r="K29" s="42">
        <f t="shared" si="0"/>
        <v>251929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320000</v>
      </c>
      <c r="D30" s="41"/>
      <c r="E30" s="41"/>
      <c r="F30" s="41"/>
      <c r="G30" s="41"/>
      <c r="H30" s="41"/>
      <c r="I30" s="41"/>
      <c r="J30" s="41"/>
      <c r="K30" s="42">
        <f t="shared" si="0"/>
        <v>320000</v>
      </c>
      <c r="L30" s="41">
        <v>47080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4741504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8571</v>
      </c>
      <c r="G32" s="45">
        <f t="shared" si="1"/>
        <v>155706</v>
      </c>
      <c r="H32" s="45">
        <f t="shared" si="1"/>
        <v>0</v>
      </c>
      <c r="I32" s="45">
        <f t="shared" si="1"/>
        <v>0</v>
      </c>
      <c r="J32" s="45">
        <f t="shared" si="1"/>
        <v>300971</v>
      </c>
      <c r="K32" s="42">
        <f t="shared" si="0"/>
        <v>5206752</v>
      </c>
      <c r="L32" s="45">
        <f>SUM(L12:L31)</f>
        <v>440440</v>
      </c>
      <c r="M32" s="45">
        <f>SUM(M12:M31)</f>
        <v>33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9663</v>
      </c>
      <c r="G42" s="41">
        <v>190545</v>
      </c>
      <c r="H42" s="41">
        <v>10629</v>
      </c>
      <c r="I42" s="41"/>
      <c r="J42" s="41">
        <v>89266</v>
      </c>
      <c r="K42" s="42">
        <f t="shared" si="0"/>
        <v>1165477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1449375</v>
      </c>
      <c r="D43" s="41">
        <v>133345</v>
      </c>
      <c r="E43" s="41">
        <v>434815</v>
      </c>
      <c r="F43" s="41">
        <v>11596</v>
      </c>
      <c r="G43" s="41">
        <v>289875</v>
      </c>
      <c r="H43" s="41">
        <v>21258</v>
      </c>
      <c r="I43" s="41"/>
      <c r="J43" s="41">
        <v>160544</v>
      </c>
      <c r="K43" s="42">
        <f t="shared" si="0"/>
        <v>2500808</v>
      </c>
      <c r="L43" s="41">
        <v>150000</v>
      </c>
      <c r="M43" s="41">
        <v>4</v>
      </c>
      <c r="N43" s="41">
        <v>4</v>
      </c>
    </row>
    <row r="44" spans="1:14" ht="12.75">
      <c r="A44" s="48" t="s">
        <v>61</v>
      </c>
      <c r="B44" s="40">
        <v>115</v>
      </c>
      <c r="C44" s="41">
        <v>2067160</v>
      </c>
      <c r="D44" s="41">
        <v>156149</v>
      </c>
      <c r="E44" s="41">
        <v>486990</v>
      </c>
      <c r="F44" s="41">
        <v>108220</v>
      </c>
      <c r="G44" s="41">
        <v>162330</v>
      </c>
      <c r="H44" s="41">
        <v>9662</v>
      </c>
      <c r="I44" s="41"/>
      <c r="J44" s="41">
        <v>212221</v>
      </c>
      <c r="K44" s="42">
        <f t="shared" si="0"/>
        <v>3202732</v>
      </c>
      <c r="L44" s="41">
        <v>38650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6933811</v>
      </c>
      <c r="D45" s="41">
        <v>761031</v>
      </c>
      <c r="E45" s="41">
        <v>1853758</v>
      </c>
      <c r="F45" s="41">
        <v>193252</v>
      </c>
      <c r="G45" s="41">
        <v>102422</v>
      </c>
      <c r="H45" s="41">
        <v>425930</v>
      </c>
      <c r="I45" s="41"/>
      <c r="J45" s="41">
        <v>794705</v>
      </c>
      <c r="K45" s="42">
        <f t="shared" si="0"/>
        <v>11064909</v>
      </c>
      <c r="L45" s="41">
        <v>574411</v>
      </c>
      <c r="M45" s="41">
        <v>33</v>
      </c>
      <c r="N45" s="41">
        <v>39</v>
      </c>
    </row>
    <row r="46" spans="1:14" ht="12.75">
      <c r="A46" s="48" t="s">
        <v>63</v>
      </c>
      <c r="B46" s="40">
        <v>120</v>
      </c>
      <c r="C46" s="41">
        <v>25162146</v>
      </c>
      <c r="D46" s="41">
        <v>3570801</v>
      </c>
      <c r="E46" s="41">
        <v>3824086</v>
      </c>
      <c r="F46" s="41">
        <v>115309</v>
      </c>
      <c r="G46" s="41">
        <v>1751814</v>
      </c>
      <c r="H46" s="41">
        <v>3926051</v>
      </c>
      <c r="I46" s="41"/>
      <c r="J46" s="41">
        <v>2816735</v>
      </c>
      <c r="K46" s="42">
        <f t="shared" si="0"/>
        <v>41166942</v>
      </c>
      <c r="L46" s="41">
        <v>1706011</v>
      </c>
      <c r="M46" s="41">
        <v>233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36230892</v>
      </c>
      <c r="D47" s="45">
        <f aca="true" t="shared" si="3" ref="D47:J47">SUM(D40:D46)</f>
        <v>4682780</v>
      </c>
      <c r="E47" s="45">
        <f t="shared" si="3"/>
        <v>6785169</v>
      </c>
      <c r="F47" s="45">
        <f t="shared" si="3"/>
        <v>438040</v>
      </c>
      <c r="G47" s="45">
        <f t="shared" si="3"/>
        <v>2496986</v>
      </c>
      <c r="H47" s="45">
        <f t="shared" si="3"/>
        <v>4393530</v>
      </c>
      <c r="I47" s="45">
        <f t="shared" si="3"/>
        <v>0</v>
      </c>
      <c r="J47" s="45">
        <f t="shared" si="3"/>
        <v>4073471</v>
      </c>
      <c r="K47" s="42">
        <f t="shared" si="0"/>
        <v>59100868</v>
      </c>
      <c r="L47" s="45">
        <f>SUM(L40:L46)</f>
        <v>2469072</v>
      </c>
      <c r="M47" s="45">
        <f>SUM(M40:M46)</f>
        <v>279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40972396</v>
      </c>
      <c r="D48" s="45">
        <f aca="true" t="shared" si="4" ref="D48:J48">D32+D39+D47</f>
        <v>4682780</v>
      </c>
      <c r="E48" s="45">
        <f t="shared" si="4"/>
        <v>6785169</v>
      </c>
      <c r="F48" s="45">
        <f t="shared" si="4"/>
        <v>446611</v>
      </c>
      <c r="G48" s="45">
        <f t="shared" si="4"/>
        <v>2652692</v>
      </c>
      <c r="H48" s="45">
        <f t="shared" si="4"/>
        <v>4393530</v>
      </c>
      <c r="I48" s="45">
        <f t="shared" si="4"/>
        <v>0</v>
      </c>
      <c r="J48" s="45">
        <f t="shared" si="4"/>
        <v>4374442</v>
      </c>
      <c r="K48" s="42">
        <f t="shared" si="0"/>
        <v>64307620</v>
      </c>
      <c r="L48" s="45">
        <f>L32+L39+L47</f>
        <v>2909512</v>
      </c>
      <c r="M48" s="45">
        <f>M32+M39+M47</f>
        <v>312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273900</v>
      </c>
      <c r="D49" s="49"/>
      <c r="E49" s="49"/>
      <c r="F49" s="49"/>
      <c r="G49" s="49"/>
      <c r="H49" s="49"/>
      <c r="I49" s="49"/>
      <c r="J49" s="49">
        <v>17825</v>
      </c>
      <c r="K49" s="42">
        <f t="shared" si="0"/>
        <v>291725</v>
      </c>
      <c r="L49" s="49">
        <v>60000</v>
      </c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41246296</v>
      </c>
      <c r="D50" s="45">
        <f aca="true" t="shared" si="5" ref="D50:J50">D48+D49</f>
        <v>4682780</v>
      </c>
      <c r="E50" s="45">
        <f t="shared" si="5"/>
        <v>6785169</v>
      </c>
      <c r="F50" s="45">
        <f t="shared" si="5"/>
        <v>446611</v>
      </c>
      <c r="G50" s="45">
        <f t="shared" si="5"/>
        <v>2652692</v>
      </c>
      <c r="H50" s="45">
        <f t="shared" si="5"/>
        <v>4393530</v>
      </c>
      <c r="I50" s="45">
        <f t="shared" si="5"/>
        <v>0</v>
      </c>
      <c r="J50" s="45">
        <f t="shared" si="5"/>
        <v>4392267</v>
      </c>
      <c r="K50" s="42">
        <f t="shared" si="0"/>
        <v>64599345</v>
      </c>
      <c r="L50" s="45">
        <f>L48+L49</f>
        <v>2969512</v>
      </c>
      <c r="M50" s="45">
        <f>M48+M49</f>
        <v>314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39" t="s">
        <v>35</v>
      </c>
      <c r="B55" s="55">
        <f>IF(A55="","",VLOOKUP(A55,$A$12:$B$50,2,FALSE))</f>
        <v>86</v>
      </c>
      <c r="C55" s="55">
        <v>-86933</v>
      </c>
      <c r="D55" s="55"/>
      <c r="E55" s="55"/>
      <c r="F55" s="55">
        <v>-11429</v>
      </c>
      <c r="G55" s="55"/>
      <c r="H55" s="55"/>
      <c r="I55" s="55"/>
      <c r="J55" s="55">
        <v>-38984</v>
      </c>
      <c r="K55" s="116">
        <f>SUM(C55:J55)</f>
        <v>-137346</v>
      </c>
      <c r="L55" s="55"/>
      <c r="M55" s="56">
        <v>1</v>
      </c>
      <c r="N55" s="117"/>
      <c r="O55" s="43"/>
    </row>
    <row r="56" spans="1:15" ht="12.75">
      <c r="A56" s="48" t="s">
        <v>62</v>
      </c>
      <c r="B56" s="59">
        <f>IF(A56="","",VLOOKUP(A56,$A$12:$B$50,2,FALSE))</f>
        <v>119</v>
      </c>
      <c r="C56" s="59">
        <v>171933</v>
      </c>
      <c r="D56" s="59">
        <v>21644</v>
      </c>
      <c r="E56" s="59">
        <v>51598</v>
      </c>
      <c r="F56" s="59">
        <v>11595</v>
      </c>
      <c r="G56" s="59">
        <v>3189</v>
      </c>
      <c r="H56" s="59">
        <v>4831</v>
      </c>
      <c r="I56" s="59"/>
      <c r="J56" s="59"/>
      <c r="K56" s="116">
        <f>SUM(C56:J56)</f>
        <v>264790</v>
      </c>
      <c r="L56" s="59"/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215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7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2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58" sqref="F58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167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277177</v>
      </c>
      <c r="D17" s="41"/>
      <c r="E17" s="41">
        <v>28674</v>
      </c>
      <c r="F17" s="41">
        <v>5850</v>
      </c>
      <c r="G17" s="41"/>
      <c r="H17" s="41"/>
      <c r="I17" s="41"/>
      <c r="J17" s="42">
        <f t="shared" si="0"/>
        <v>311701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74475</v>
      </c>
      <c r="D23" s="41"/>
      <c r="E23" s="41">
        <v>7704</v>
      </c>
      <c r="F23" s="41">
        <v>3900</v>
      </c>
      <c r="G23" s="41"/>
      <c r="H23" s="41"/>
      <c r="I23" s="41"/>
      <c r="J23" s="42">
        <f t="shared" si="0"/>
        <v>86079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85946</v>
      </c>
      <c r="D24" s="41"/>
      <c r="E24" s="41">
        <v>8891</v>
      </c>
      <c r="F24" s="41">
        <v>3900</v>
      </c>
      <c r="G24" s="41"/>
      <c r="H24" s="41"/>
      <c r="I24" s="41"/>
      <c r="J24" s="42">
        <f t="shared" si="0"/>
        <v>98737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817977</v>
      </c>
      <c r="D25" s="41"/>
      <c r="E25" s="41">
        <v>84618</v>
      </c>
      <c r="F25" s="41">
        <v>35165</v>
      </c>
      <c r="G25" s="41">
        <v>14465</v>
      </c>
      <c r="H25" s="41"/>
      <c r="I25" s="41"/>
      <c r="J25" s="42">
        <f t="shared" si="0"/>
        <v>952225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164017</v>
      </c>
      <c r="D27" s="41"/>
      <c r="E27" s="41">
        <v>16967</v>
      </c>
      <c r="F27" s="41">
        <v>5915</v>
      </c>
      <c r="G27" s="41"/>
      <c r="H27" s="41"/>
      <c r="I27" s="41"/>
      <c r="J27" s="42">
        <f t="shared" si="0"/>
        <v>186899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80221</v>
      </c>
      <c r="D28" s="41"/>
      <c r="E28" s="41">
        <v>8299</v>
      </c>
      <c r="F28" s="41">
        <v>1950</v>
      </c>
      <c r="G28" s="41"/>
      <c r="H28" s="41"/>
      <c r="I28" s="41"/>
      <c r="J28" s="42">
        <f t="shared" si="0"/>
        <v>90470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73059</v>
      </c>
      <c r="D29" s="41"/>
      <c r="E29" s="41">
        <v>7558</v>
      </c>
      <c r="F29" s="41">
        <v>1950</v>
      </c>
      <c r="G29" s="41"/>
      <c r="H29" s="41"/>
      <c r="I29" s="41"/>
      <c r="J29" s="42">
        <f t="shared" si="0"/>
        <v>82567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106453</v>
      </c>
      <c r="D30" s="41"/>
      <c r="E30" s="41">
        <v>11012</v>
      </c>
      <c r="F30" s="41">
        <v>1950</v>
      </c>
      <c r="G30" s="41"/>
      <c r="H30" s="41"/>
      <c r="I30" s="41"/>
      <c r="J30" s="42">
        <f t="shared" si="0"/>
        <v>119415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1679325</v>
      </c>
      <c r="D32" s="45">
        <f>SUM(D12:D31)</f>
        <v>0</v>
      </c>
      <c r="E32" s="45">
        <f t="shared" si="1"/>
        <v>173723</v>
      </c>
      <c r="F32" s="45">
        <f t="shared" si="1"/>
        <v>60580</v>
      </c>
      <c r="G32" s="45">
        <f t="shared" si="1"/>
        <v>14465</v>
      </c>
      <c r="H32" s="45">
        <f t="shared" si="1"/>
        <v>0</v>
      </c>
      <c r="I32" s="45">
        <f t="shared" si="1"/>
        <v>0</v>
      </c>
      <c r="J32" s="42">
        <f t="shared" si="0"/>
        <v>1928093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337988</v>
      </c>
      <c r="D42" s="41"/>
      <c r="E42" s="41">
        <v>34964</v>
      </c>
      <c r="F42" s="41">
        <v>3900</v>
      </c>
      <c r="G42" s="41">
        <v>7343</v>
      </c>
      <c r="H42" s="41"/>
      <c r="I42" s="41"/>
      <c r="J42" s="42">
        <f t="shared" si="0"/>
        <v>384195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768734</v>
      </c>
      <c r="D43" s="41"/>
      <c r="E43" s="41">
        <v>79524</v>
      </c>
      <c r="F43" s="41">
        <v>7670</v>
      </c>
      <c r="G43" s="41">
        <v>16700</v>
      </c>
      <c r="H43" s="41"/>
      <c r="I43" s="41"/>
      <c r="J43" s="42">
        <f t="shared" si="0"/>
        <v>872628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940001</v>
      </c>
      <c r="D44" s="41"/>
      <c r="E44" s="41">
        <v>97241</v>
      </c>
      <c r="F44" s="41">
        <v>13650</v>
      </c>
      <c r="G44" s="41">
        <v>20421</v>
      </c>
      <c r="H44" s="41"/>
      <c r="I44" s="41"/>
      <c r="J44" s="42">
        <f t="shared" si="0"/>
        <v>1071313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4228952</v>
      </c>
      <c r="D45" s="41"/>
      <c r="E45" s="41">
        <v>437478</v>
      </c>
      <c r="F45" s="41">
        <v>61100</v>
      </c>
      <c r="G45" s="41">
        <v>73328</v>
      </c>
      <c r="H45" s="41"/>
      <c r="I45" s="41"/>
      <c r="J45" s="42">
        <f t="shared" si="0"/>
        <v>4800858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13363770</v>
      </c>
      <c r="D46" s="41"/>
      <c r="E46" s="41">
        <v>1382459</v>
      </c>
      <c r="F46" s="41">
        <v>399815</v>
      </c>
      <c r="G46" s="41">
        <v>270609</v>
      </c>
      <c r="H46" s="41"/>
      <c r="I46" s="41">
        <v>51744</v>
      </c>
      <c r="J46" s="42">
        <f t="shared" si="0"/>
        <v>15468397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19639445</v>
      </c>
      <c r="D47" s="45">
        <f>SUM(D40:D46)</f>
        <v>0</v>
      </c>
      <c r="E47" s="45">
        <f t="shared" si="3"/>
        <v>2031666</v>
      </c>
      <c r="F47" s="45">
        <f t="shared" si="3"/>
        <v>486135</v>
      </c>
      <c r="G47" s="45">
        <f t="shared" si="3"/>
        <v>388401</v>
      </c>
      <c r="H47" s="45">
        <f t="shared" si="3"/>
        <v>0</v>
      </c>
      <c r="I47" s="45">
        <f t="shared" si="3"/>
        <v>51744</v>
      </c>
      <c r="J47" s="42">
        <f t="shared" si="0"/>
        <v>22597391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21318770</v>
      </c>
      <c r="D48" s="45">
        <f>D32+D39+D47</f>
        <v>0</v>
      </c>
      <c r="E48" s="45">
        <f t="shared" si="4"/>
        <v>2205389</v>
      </c>
      <c r="F48" s="45">
        <f t="shared" si="4"/>
        <v>546715</v>
      </c>
      <c r="G48" s="45">
        <f t="shared" si="4"/>
        <v>402866</v>
      </c>
      <c r="H48" s="45">
        <f t="shared" si="4"/>
        <v>0</v>
      </c>
      <c r="I48" s="45">
        <f t="shared" si="4"/>
        <v>51744</v>
      </c>
      <c r="J48" s="42">
        <f t="shared" si="0"/>
        <v>24525484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102000</v>
      </c>
      <c r="D49" s="49"/>
      <c r="E49" s="49">
        <v>10552</v>
      </c>
      <c r="F49" s="49">
        <v>2770</v>
      </c>
      <c r="G49" s="49"/>
      <c r="H49" s="49"/>
      <c r="I49" s="49"/>
      <c r="J49" s="42">
        <f t="shared" si="0"/>
        <v>115322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21420770</v>
      </c>
      <c r="D50" s="45">
        <f>D48+D49</f>
        <v>0</v>
      </c>
      <c r="E50" s="45">
        <f t="shared" si="5"/>
        <v>2215941</v>
      </c>
      <c r="F50" s="45">
        <f t="shared" si="5"/>
        <v>549485</v>
      </c>
      <c r="G50" s="45">
        <f t="shared" si="5"/>
        <v>402866</v>
      </c>
      <c r="H50" s="45">
        <f t="shared" si="5"/>
        <v>0</v>
      </c>
      <c r="I50" s="45">
        <f t="shared" si="5"/>
        <v>51744</v>
      </c>
      <c r="J50" s="42">
        <f t="shared" si="0"/>
        <v>24640806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39" t="s">
        <v>35</v>
      </c>
      <c r="B55" s="55">
        <f>IF(A55="","",VLOOKUP(A55,$A$12:$B$50,2,FALSE))</f>
        <v>86</v>
      </c>
      <c r="C55" s="55">
        <v>-12559</v>
      </c>
      <c r="D55" s="55"/>
      <c r="E55" s="55">
        <v>-1299</v>
      </c>
      <c r="F55" s="55">
        <v>65</v>
      </c>
      <c r="G55" s="55"/>
      <c r="H55" s="55"/>
      <c r="I55" s="55"/>
      <c r="J55" s="128">
        <f>SUM(C55:I55)</f>
        <v>-13793</v>
      </c>
      <c r="K55" s="55">
        <v>1</v>
      </c>
      <c r="L55" s="56">
        <v>20</v>
      </c>
      <c r="M55" s="129"/>
      <c r="N55" s="112"/>
      <c r="O55" s="114"/>
      <c r="P55" s="130"/>
    </row>
    <row r="56" spans="1:16" s="46" customFormat="1" ht="12.75">
      <c r="A56" s="48" t="s">
        <v>62</v>
      </c>
      <c r="B56" s="59">
        <f>IF(A56="","",VLOOKUP(A56,$A$12:$B$50,2,FALSE))</f>
        <v>119</v>
      </c>
      <c r="C56" s="59">
        <v>82411</v>
      </c>
      <c r="D56" s="59"/>
      <c r="E56" s="59">
        <v>8525</v>
      </c>
      <c r="F56" s="59">
        <v>1950</v>
      </c>
      <c r="G56" s="59">
        <v>1669</v>
      </c>
      <c r="H56" s="59"/>
      <c r="I56" s="59"/>
      <c r="J56" s="128">
        <f>SUM(C56:I56)</f>
        <v>94555</v>
      </c>
      <c r="K56" s="59">
        <v>2</v>
      </c>
      <c r="L56" s="60">
        <v>20</v>
      </c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215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7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D1">
      <selection activeCell="N50" sqref="N12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91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799800</v>
      </c>
      <c r="D17" s="41"/>
      <c r="E17" s="41"/>
      <c r="F17" s="41"/>
      <c r="G17" s="41">
        <v>120000</v>
      </c>
      <c r="H17" s="41"/>
      <c r="I17" s="41"/>
      <c r="J17" s="41">
        <v>35984</v>
      </c>
      <c r="K17" s="42">
        <f t="shared" si="0"/>
        <v>955784</v>
      </c>
      <c r="L17" s="41">
        <v>71062</v>
      </c>
      <c r="M17" s="41">
        <v>3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215860</v>
      </c>
      <c r="D23" s="41"/>
      <c r="E23" s="41"/>
      <c r="F23" s="41"/>
      <c r="G23" s="41">
        <v>21472</v>
      </c>
      <c r="H23" s="41"/>
      <c r="I23" s="41"/>
      <c r="J23" s="41">
        <v>17989</v>
      </c>
      <c r="K23" s="42">
        <f t="shared" si="0"/>
        <v>255321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189484</v>
      </c>
      <c r="D24" s="41"/>
      <c r="E24" s="41"/>
      <c r="F24" s="41"/>
      <c r="G24" s="41">
        <v>1779</v>
      </c>
      <c r="H24" s="41"/>
      <c r="I24" s="41"/>
      <c r="J24" s="41">
        <v>18039</v>
      </c>
      <c r="K24" s="42">
        <f t="shared" si="0"/>
        <v>209302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2105624</v>
      </c>
      <c r="D25" s="41"/>
      <c r="E25" s="41"/>
      <c r="F25" s="41">
        <v>10000</v>
      </c>
      <c r="G25" s="41">
        <v>4694</v>
      </c>
      <c r="H25" s="41"/>
      <c r="I25" s="41"/>
      <c r="J25" s="41">
        <v>185041</v>
      </c>
      <c r="K25" s="42">
        <f t="shared" si="0"/>
        <v>2305359</v>
      </c>
      <c r="L25" s="41"/>
      <c r="M25" s="41">
        <v>19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557000</v>
      </c>
      <c r="D27" s="41"/>
      <c r="E27" s="41"/>
      <c r="F27" s="41"/>
      <c r="G27" s="41">
        <v>5446</v>
      </c>
      <c r="H27" s="41"/>
      <c r="I27" s="41"/>
      <c r="J27" s="41">
        <v>59383</v>
      </c>
      <c r="K27" s="42">
        <f t="shared" si="0"/>
        <v>621829</v>
      </c>
      <c r="L27" s="41"/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429750</v>
      </c>
      <c r="D29" s="41"/>
      <c r="E29" s="41"/>
      <c r="F29" s="41">
        <v>10000</v>
      </c>
      <c r="G29" s="41">
        <v>3609</v>
      </c>
      <c r="H29" s="41"/>
      <c r="I29" s="41"/>
      <c r="J29" s="41">
        <v>19379</v>
      </c>
      <c r="K29" s="42">
        <f t="shared" si="0"/>
        <v>462738</v>
      </c>
      <c r="L29" s="41"/>
      <c r="M29" s="41">
        <v>2</v>
      </c>
      <c r="N29" s="41">
        <v>1</v>
      </c>
    </row>
    <row r="30" spans="1:14" ht="12.75">
      <c r="A30" s="39" t="s">
        <v>40</v>
      </c>
      <c r="B30" s="40">
        <v>89</v>
      </c>
      <c r="C30" s="41">
        <v>320000</v>
      </c>
      <c r="D30" s="41"/>
      <c r="E30" s="41"/>
      <c r="F30" s="41"/>
      <c r="G30" s="41"/>
      <c r="H30" s="41"/>
      <c r="I30" s="41"/>
      <c r="J30" s="41">
        <v>26667</v>
      </c>
      <c r="K30" s="42">
        <f t="shared" si="0"/>
        <v>346667</v>
      </c>
      <c r="L30" s="41">
        <v>61793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4799018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20000</v>
      </c>
      <c r="G32" s="45">
        <f t="shared" si="1"/>
        <v>157000</v>
      </c>
      <c r="H32" s="45">
        <f t="shared" si="1"/>
        <v>0</v>
      </c>
      <c r="I32" s="45">
        <f t="shared" si="1"/>
        <v>0</v>
      </c>
      <c r="J32" s="45">
        <f t="shared" si="1"/>
        <v>377607</v>
      </c>
      <c r="K32" s="42">
        <f t="shared" si="0"/>
        <v>5353625</v>
      </c>
      <c r="L32" s="45">
        <f>SUM(L12:L31)</f>
        <v>132855</v>
      </c>
      <c r="M32" s="45">
        <f>SUM(M12:M31)</f>
        <v>33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618404</v>
      </c>
      <c r="D42" s="41">
        <v>61454</v>
      </c>
      <c r="E42" s="41">
        <v>185520</v>
      </c>
      <c r="F42" s="41">
        <v>9663</v>
      </c>
      <c r="G42" s="41">
        <v>185520</v>
      </c>
      <c r="H42" s="41">
        <v>10629</v>
      </c>
      <c r="I42" s="41"/>
      <c r="J42" s="41">
        <v>89266</v>
      </c>
      <c r="K42" s="42">
        <f t="shared" si="0"/>
        <v>1160456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1159503</v>
      </c>
      <c r="D43" s="41">
        <v>106676</v>
      </c>
      <c r="E43" s="41">
        <v>347852</v>
      </c>
      <c r="F43" s="41">
        <v>5798</v>
      </c>
      <c r="G43" s="41">
        <v>236925</v>
      </c>
      <c r="H43" s="41">
        <v>16427</v>
      </c>
      <c r="I43" s="41"/>
      <c r="J43" s="41">
        <v>155680</v>
      </c>
      <c r="K43" s="42">
        <f t="shared" si="0"/>
        <v>2028861</v>
      </c>
      <c r="L43" s="41"/>
      <c r="M43" s="41">
        <v>4</v>
      </c>
      <c r="N43" s="41">
        <v>4</v>
      </c>
    </row>
    <row r="44" spans="1:14" ht="12.75">
      <c r="A44" s="48" t="s">
        <v>61</v>
      </c>
      <c r="B44" s="40">
        <v>115</v>
      </c>
      <c r="C44" s="41">
        <v>2052373</v>
      </c>
      <c r="D44" s="41">
        <v>153830</v>
      </c>
      <c r="E44" s="41">
        <v>482554</v>
      </c>
      <c r="F44" s="41">
        <v>108220</v>
      </c>
      <c r="G44" s="41">
        <v>155867</v>
      </c>
      <c r="H44" s="41">
        <v>10629</v>
      </c>
      <c r="I44" s="41"/>
      <c r="J44" s="41">
        <v>209723</v>
      </c>
      <c r="K44" s="42">
        <f t="shared" si="0"/>
        <v>3173196</v>
      </c>
      <c r="L44" s="41">
        <v>38650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6804349</v>
      </c>
      <c r="D45" s="41">
        <v>741706</v>
      </c>
      <c r="E45" s="41">
        <v>1814915</v>
      </c>
      <c r="F45" s="41">
        <v>180553</v>
      </c>
      <c r="G45" s="41">
        <v>146194</v>
      </c>
      <c r="H45" s="41">
        <v>175220</v>
      </c>
      <c r="I45" s="41"/>
      <c r="J45" s="41">
        <v>811984</v>
      </c>
      <c r="K45" s="42">
        <f t="shared" si="0"/>
        <v>10674921</v>
      </c>
      <c r="L45" s="41">
        <v>296146</v>
      </c>
      <c r="M45" s="41">
        <v>33</v>
      </c>
      <c r="N45" s="41">
        <v>39</v>
      </c>
    </row>
    <row r="46" spans="1:14" ht="12.75">
      <c r="A46" s="48" t="s">
        <v>63</v>
      </c>
      <c r="B46" s="40">
        <v>120</v>
      </c>
      <c r="C46" s="41">
        <v>25192139</v>
      </c>
      <c r="D46" s="41">
        <v>3558524</v>
      </c>
      <c r="E46" s="41">
        <v>3800752</v>
      </c>
      <c r="F46" s="41">
        <v>100493</v>
      </c>
      <c r="G46" s="41">
        <v>1788561</v>
      </c>
      <c r="H46" s="41">
        <v>3854066</v>
      </c>
      <c r="I46" s="41"/>
      <c r="J46" s="41">
        <v>2869125</v>
      </c>
      <c r="K46" s="42">
        <f t="shared" si="0"/>
        <v>41163660</v>
      </c>
      <c r="L46" s="41">
        <v>3015413</v>
      </c>
      <c r="M46" s="41">
        <v>231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35826768</v>
      </c>
      <c r="D47" s="45">
        <f aca="true" t="shared" si="3" ref="D47:J47">SUM(D40:D46)</f>
        <v>4622190</v>
      </c>
      <c r="E47" s="45">
        <f t="shared" si="3"/>
        <v>6631593</v>
      </c>
      <c r="F47" s="45">
        <f t="shared" si="3"/>
        <v>404727</v>
      </c>
      <c r="G47" s="45">
        <f t="shared" si="3"/>
        <v>2513067</v>
      </c>
      <c r="H47" s="45">
        <f t="shared" si="3"/>
        <v>4066971</v>
      </c>
      <c r="I47" s="45">
        <f t="shared" si="3"/>
        <v>0</v>
      </c>
      <c r="J47" s="45">
        <f t="shared" si="3"/>
        <v>4135778</v>
      </c>
      <c r="K47" s="42">
        <f t="shared" si="0"/>
        <v>58201094</v>
      </c>
      <c r="L47" s="45">
        <f>SUM(L40:L46)</f>
        <v>3350209</v>
      </c>
      <c r="M47" s="45">
        <f>SUM(M40:M46)</f>
        <v>277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40625786</v>
      </c>
      <c r="D48" s="45">
        <f aca="true" t="shared" si="4" ref="D48:J48">D32+D39+D47</f>
        <v>4622190</v>
      </c>
      <c r="E48" s="45">
        <f t="shared" si="4"/>
        <v>6631593</v>
      </c>
      <c r="F48" s="45">
        <f t="shared" si="4"/>
        <v>424727</v>
      </c>
      <c r="G48" s="45">
        <f t="shared" si="4"/>
        <v>2670067</v>
      </c>
      <c r="H48" s="45">
        <f t="shared" si="4"/>
        <v>4066971</v>
      </c>
      <c r="I48" s="45">
        <f t="shared" si="4"/>
        <v>0</v>
      </c>
      <c r="J48" s="45">
        <f t="shared" si="4"/>
        <v>4513385</v>
      </c>
      <c r="K48" s="42">
        <f t="shared" si="0"/>
        <v>63554719</v>
      </c>
      <c r="L48" s="45">
        <f>L32+L39+L47</f>
        <v>3483064</v>
      </c>
      <c r="M48" s="45">
        <f>M32+M39+M47</f>
        <v>310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273900</v>
      </c>
      <c r="D49" s="49"/>
      <c r="E49" s="49"/>
      <c r="F49" s="49"/>
      <c r="G49" s="49"/>
      <c r="H49" s="49"/>
      <c r="I49" s="49"/>
      <c r="J49" s="49">
        <v>17825</v>
      </c>
      <c r="K49" s="42">
        <f t="shared" si="0"/>
        <v>291725</v>
      </c>
      <c r="L49" s="49"/>
      <c r="M49" s="49">
        <v>2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40899686</v>
      </c>
      <c r="D50" s="45">
        <f aca="true" t="shared" si="5" ref="D50:J50">D48+D49</f>
        <v>4622190</v>
      </c>
      <c r="E50" s="45">
        <f t="shared" si="5"/>
        <v>6631593</v>
      </c>
      <c r="F50" s="45">
        <f t="shared" si="5"/>
        <v>424727</v>
      </c>
      <c r="G50" s="45">
        <f t="shared" si="5"/>
        <v>2670067</v>
      </c>
      <c r="H50" s="45">
        <f t="shared" si="5"/>
        <v>4066971</v>
      </c>
      <c r="I50" s="45">
        <f t="shared" si="5"/>
        <v>0</v>
      </c>
      <c r="J50" s="45">
        <f t="shared" si="5"/>
        <v>4531210</v>
      </c>
      <c r="K50" s="42">
        <f t="shared" si="0"/>
        <v>63846444</v>
      </c>
      <c r="L50" s="45">
        <f>L48+L49</f>
        <v>3483064</v>
      </c>
      <c r="M50" s="45">
        <f>M48+M49</f>
        <v>312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215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2">
      <selection activeCell="G63" sqref="G6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168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297785</v>
      </c>
      <c r="D17" s="41"/>
      <c r="E17" s="41">
        <v>30805</v>
      </c>
      <c r="F17" s="41">
        <v>5850</v>
      </c>
      <c r="G17" s="41"/>
      <c r="H17" s="41"/>
      <c r="I17" s="41"/>
      <c r="J17" s="42">
        <f t="shared" si="0"/>
        <v>334440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74043</v>
      </c>
      <c r="D23" s="41"/>
      <c r="E23" s="41">
        <v>7660</v>
      </c>
      <c r="F23" s="41">
        <v>3900</v>
      </c>
      <c r="G23" s="41"/>
      <c r="H23" s="41"/>
      <c r="I23" s="41"/>
      <c r="J23" s="42">
        <f t="shared" si="0"/>
        <v>85603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66956</v>
      </c>
      <c r="D24" s="41"/>
      <c r="E24" s="41">
        <v>6926</v>
      </c>
      <c r="F24" s="41">
        <v>3900</v>
      </c>
      <c r="G24" s="41"/>
      <c r="H24" s="41"/>
      <c r="I24" s="41"/>
      <c r="J24" s="42">
        <f t="shared" si="0"/>
        <v>77782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719207</v>
      </c>
      <c r="D25" s="41"/>
      <c r="E25" s="41">
        <v>74401</v>
      </c>
      <c r="F25" s="41">
        <v>34710</v>
      </c>
      <c r="G25" s="41">
        <v>38232</v>
      </c>
      <c r="H25" s="41"/>
      <c r="I25" s="41"/>
      <c r="J25" s="42">
        <f t="shared" si="0"/>
        <v>866550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180330</v>
      </c>
      <c r="D27" s="41"/>
      <c r="E27" s="41">
        <v>18655</v>
      </c>
      <c r="F27" s="41">
        <v>5850</v>
      </c>
      <c r="G27" s="41"/>
      <c r="H27" s="41"/>
      <c r="I27" s="41"/>
      <c r="J27" s="42">
        <f t="shared" si="0"/>
        <v>204835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57021</v>
      </c>
      <c r="D28" s="41"/>
      <c r="E28" s="41">
        <v>5899</v>
      </c>
      <c r="F28" s="41">
        <v>1950</v>
      </c>
      <c r="G28" s="41"/>
      <c r="H28" s="41"/>
      <c r="I28" s="41"/>
      <c r="J28" s="42">
        <f t="shared" si="0"/>
        <v>64870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134194</v>
      </c>
      <c r="D29" s="41"/>
      <c r="E29" s="41">
        <v>13882</v>
      </c>
      <c r="F29" s="41">
        <v>3900</v>
      </c>
      <c r="G29" s="41"/>
      <c r="H29" s="41"/>
      <c r="I29" s="41"/>
      <c r="J29" s="42">
        <f t="shared" si="0"/>
        <v>151976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118453</v>
      </c>
      <c r="D30" s="41"/>
      <c r="E30" s="41">
        <v>12254</v>
      </c>
      <c r="F30" s="41">
        <v>1950</v>
      </c>
      <c r="G30" s="41"/>
      <c r="H30" s="41"/>
      <c r="I30" s="41"/>
      <c r="J30" s="42">
        <f t="shared" si="0"/>
        <v>132657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1647989</v>
      </c>
      <c r="D32" s="45">
        <f>SUM(D12:D31)</f>
        <v>0</v>
      </c>
      <c r="E32" s="45">
        <f t="shared" si="1"/>
        <v>170482</v>
      </c>
      <c r="F32" s="45">
        <f t="shared" si="1"/>
        <v>62010</v>
      </c>
      <c r="G32" s="45">
        <f t="shared" si="1"/>
        <v>38232</v>
      </c>
      <c r="H32" s="45">
        <f t="shared" si="1"/>
        <v>0</v>
      </c>
      <c r="I32" s="45">
        <f t="shared" si="1"/>
        <v>0</v>
      </c>
      <c r="J32" s="42">
        <f t="shared" si="0"/>
        <v>1918713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336532</v>
      </c>
      <c r="D42" s="41"/>
      <c r="E42" s="41">
        <v>34814</v>
      </c>
      <c r="F42" s="41">
        <v>1950</v>
      </c>
      <c r="G42" s="41">
        <v>7311</v>
      </c>
      <c r="H42" s="41"/>
      <c r="I42" s="41"/>
      <c r="J42" s="42">
        <f t="shared" si="0"/>
        <v>380607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588370</v>
      </c>
      <c r="D43" s="41"/>
      <c r="E43" s="41">
        <v>60866</v>
      </c>
      <c r="F43" s="41">
        <v>7800</v>
      </c>
      <c r="G43" s="41">
        <v>12782</v>
      </c>
      <c r="H43" s="41"/>
      <c r="I43" s="41"/>
      <c r="J43" s="42">
        <f t="shared" si="0"/>
        <v>669818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931435</v>
      </c>
      <c r="D44" s="41"/>
      <c r="E44" s="41">
        <v>96355</v>
      </c>
      <c r="F44" s="41">
        <v>13650</v>
      </c>
      <c r="G44" s="41">
        <v>20235</v>
      </c>
      <c r="H44" s="41"/>
      <c r="I44" s="41"/>
      <c r="J44" s="42">
        <f t="shared" si="0"/>
        <v>1061675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3187214</v>
      </c>
      <c r="D45" s="41"/>
      <c r="E45" s="41">
        <v>329712</v>
      </c>
      <c r="F45" s="41">
        <v>63505</v>
      </c>
      <c r="G45" s="41">
        <v>69118</v>
      </c>
      <c r="H45" s="41"/>
      <c r="I45" s="41"/>
      <c r="J45" s="42">
        <f t="shared" si="0"/>
        <v>3649549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12905335</v>
      </c>
      <c r="D46" s="41"/>
      <c r="E46" s="41">
        <v>1335035</v>
      </c>
      <c r="F46" s="41">
        <v>411255</v>
      </c>
      <c r="G46" s="41">
        <v>273510</v>
      </c>
      <c r="H46" s="41"/>
      <c r="I46" s="41">
        <v>52422</v>
      </c>
      <c r="J46" s="42">
        <f t="shared" si="0"/>
        <v>14977557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17948886</v>
      </c>
      <c r="D47" s="45">
        <f>SUM(D40:D46)</f>
        <v>0</v>
      </c>
      <c r="E47" s="45">
        <f t="shared" si="3"/>
        <v>1856782</v>
      </c>
      <c r="F47" s="45">
        <f t="shared" si="3"/>
        <v>498160</v>
      </c>
      <c r="G47" s="45">
        <f t="shared" si="3"/>
        <v>382956</v>
      </c>
      <c r="H47" s="45">
        <f t="shared" si="3"/>
        <v>0</v>
      </c>
      <c r="I47" s="45">
        <f t="shared" si="3"/>
        <v>52422</v>
      </c>
      <c r="J47" s="42">
        <f t="shared" si="0"/>
        <v>20739206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19596875</v>
      </c>
      <c r="D48" s="45">
        <f>D32+D39+D47</f>
        <v>0</v>
      </c>
      <c r="E48" s="45">
        <f t="shared" si="4"/>
        <v>2027264</v>
      </c>
      <c r="F48" s="45">
        <f t="shared" si="4"/>
        <v>560170</v>
      </c>
      <c r="G48" s="45">
        <f t="shared" si="4"/>
        <v>421188</v>
      </c>
      <c r="H48" s="45">
        <f t="shared" si="4"/>
        <v>0</v>
      </c>
      <c r="I48" s="45">
        <f t="shared" si="4"/>
        <v>52422</v>
      </c>
      <c r="J48" s="42">
        <f t="shared" si="0"/>
        <v>22657919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84600</v>
      </c>
      <c r="D49" s="49"/>
      <c r="E49" s="49">
        <v>8752</v>
      </c>
      <c r="F49" s="49">
        <v>2802</v>
      </c>
      <c r="G49" s="49"/>
      <c r="H49" s="49"/>
      <c r="I49" s="49"/>
      <c r="J49" s="42">
        <f t="shared" si="0"/>
        <v>96154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19681475</v>
      </c>
      <c r="D50" s="45">
        <f>D48+D49</f>
        <v>0</v>
      </c>
      <c r="E50" s="45">
        <f t="shared" si="5"/>
        <v>2036016</v>
      </c>
      <c r="F50" s="45">
        <f t="shared" si="5"/>
        <v>562972</v>
      </c>
      <c r="G50" s="45">
        <f t="shared" si="5"/>
        <v>421188</v>
      </c>
      <c r="H50" s="45">
        <f t="shared" si="5"/>
        <v>0</v>
      </c>
      <c r="I50" s="45">
        <f t="shared" si="5"/>
        <v>52422</v>
      </c>
      <c r="J50" s="42">
        <f t="shared" si="0"/>
        <v>22754073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215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H2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2" sqref="N12:N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92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799800</v>
      </c>
      <c r="D17" s="41"/>
      <c r="E17" s="41"/>
      <c r="F17" s="41"/>
      <c r="G17" s="41">
        <v>120000</v>
      </c>
      <c r="H17" s="41"/>
      <c r="I17" s="41"/>
      <c r="J17" s="41">
        <v>66651</v>
      </c>
      <c r="K17" s="42">
        <f t="shared" si="0"/>
        <v>986451</v>
      </c>
      <c r="L17" s="41">
        <v>71062</v>
      </c>
      <c r="M17" s="41">
        <v>3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154719</v>
      </c>
      <c r="D23" s="41"/>
      <c r="E23" s="41"/>
      <c r="F23" s="41"/>
      <c r="G23" s="41">
        <v>18081</v>
      </c>
      <c r="H23" s="41"/>
      <c r="I23" s="41"/>
      <c r="J23" s="41">
        <v>17989</v>
      </c>
      <c r="K23" s="42">
        <f t="shared" si="0"/>
        <v>190789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216460</v>
      </c>
      <c r="D24" s="41"/>
      <c r="E24" s="41"/>
      <c r="F24" s="41"/>
      <c r="G24" s="41">
        <v>1956</v>
      </c>
      <c r="H24" s="41"/>
      <c r="I24" s="41"/>
      <c r="J24" s="41">
        <v>18039</v>
      </c>
      <c r="K24" s="42">
        <f t="shared" si="0"/>
        <v>236455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2232373</v>
      </c>
      <c r="D25" s="41"/>
      <c r="E25" s="41"/>
      <c r="F25" s="41">
        <v>20000</v>
      </c>
      <c r="G25" s="41">
        <v>4694</v>
      </c>
      <c r="H25" s="41"/>
      <c r="I25" s="41"/>
      <c r="J25" s="41">
        <v>193424</v>
      </c>
      <c r="K25" s="42">
        <f t="shared" si="0"/>
        <v>2450491</v>
      </c>
      <c r="L25" s="41">
        <v>86607</v>
      </c>
      <c r="M25" s="41">
        <v>19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557000</v>
      </c>
      <c r="D27" s="41"/>
      <c r="E27" s="41"/>
      <c r="F27" s="41"/>
      <c r="G27" s="41">
        <v>4004</v>
      </c>
      <c r="H27" s="41"/>
      <c r="I27" s="41"/>
      <c r="J27" s="41">
        <v>46416</v>
      </c>
      <c r="K27" s="42">
        <f t="shared" si="0"/>
        <v>607420</v>
      </c>
      <c r="L27" s="41"/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429750</v>
      </c>
      <c r="D29" s="41"/>
      <c r="E29" s="41"/>
      <c r="F29" s="41">
        <v>10000</v>
      </c>
      <c r="G29" s="41">
        <v>6014</v>
      </c>
      <c r="H29" s="41"/>
      <c r="I29" s="41"/>
      <c r="J29" s="41">
        <v>19379</v>
      </c>
      <c r="K29" s="42">
        <f t="shared" si="0"/>
        <v>465143</v>
      </c>
      <c r="L29" s="41"/>
      <c r="M29" s="41">
        <v>2</v>
      </c>
      <c r="N29" s="41">
        <v>1</v>
      </c>
    </row>
    <row r="30" spans="1:14" ht="12.75">
      <c r="A30" s="39" t="s">
        <v>40</v>
      </c>
      <c r="B30" s="40">
        <v>89</v>
      </c>
      <c r="C30" s="41">
        <v>320000</v>
      </c>
      <c r="D30" s="41"/>
      <c r="E30" s="41"/>
      <c r="F30" s="41"/>
      <c r="G30" s="41"/>
      <c r="H30" s="41"/>
      <c r="I30" s="41"/>
      <c r="J30" s="41">
        <v>26667</v>
      </c>
      <c r="K30" s="42">
        <f t="shared" si="0"/>
        <v>346667</v>
      </c>
      <c r="L30" s="41">
        <v>61793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4891602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30000</v>
      </c>
      <c r="G32" s="45">
        <f t="shared" si="1"/>
        <v>154749</v>
      </c>
      <c r="H32" s="45">
        <f t="shared" si="1"/>
        <v>0</v>
      </c>
      <c r="I32" s="45">
        <f t="shared" si="1"/>
        <v>0</v>
      </c>
      <c r="J32" s="45">
        <f t="shared" si="1"/>
        <v>403690</v>
      </c>
      <c r="K32" s="42">
        <f t="shared" si="0"/>
        <v>5480041</v>
      </c>
      <c r="L32" s="45">
        <f>SUM(L12:L31)</f>
        <v>219462</v>
      </c>
      <c r="M32" s="45">
        <f>SUM(M12:M31)</f>
        <v>33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9663</v>
      </c>
      <c r="G42" s="41">
        <v>185520</v>
      </c>
      <c r="H42" s="41">
        <v>10629</v>
      </c>
      <c r="I42" s="41"/>
      <c r="J42" s="41">
        <v>89266</v>
      </c>
      <c r="K42" s="42">
        <f t="shared" si="0"/>
        <v>1160452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1159507</v>
      </c>
      <c r="D43" s="41">
        <v>106676</v>
      </c>
      <c r="E43" s="41">
        <v>347852</v>
      </c>
      <c r="F43" s="41">
        <v>5798</v>
      </c>
      <c r="G43" s="41">
        <v>231900</v>
      </c>
      <c r="H43" s="41">
        <v>16427</v>
      </c>
      <c r="I43" s="41"/>
      <c r="J43" s="41">
        <v>155680</v>
      </c>
      <c r="K43" s="42">
        <f t="shared" si="0"/>
        <v>2023840</v>
      </c>
      <c r="L43" s="41"/>
      <c r="M43" s="41">
        <v>4</v>
      </c>
      <c r="N43" s="41">
        <v>4</v>
      </c>
    </row>
    <row r="44" spans="1:14" ht="12.75">
      <c r="A44" s="48" t="s">
        <v>61</v>
      </c>
      <c r="B44" s="40">
        <v>115</v>
      </c>
      <c r="C44" s="41">
        <v>2067164</v>
      </c>
      <c r="D44" s="41">
        <v>153830</v>
      </c>
      <c r="E44" s="41">
        <v>486990</v>
      </c>
      <c r="F44" s="41">
        <v>108220</v>
      </c>
      <c r="G44" s="41">
        <v>164456</v>
      </c>
      <c r="H44" s="41">
        <v>10629</v>
      </c>
      <c r="I44" s="41"/>
      <c r="J44" s="41">
        <v>212109</v>
      </c>
      <c r="K44" s="42">
        <f t="shared" si="0"/>
        <v>3203398</v>
      </c>
      <c r="L44" s="41">
        <v>91660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6804346</v>
      </c>
      <c r="D45" s="41">
        <v>741706</v>
      </c>
      <c r="E45" s="41">
        <v>1814914</v>
      </c>
      <c r="F45" s="41">
        <v>181657</v>
      </c>
      <c r="G45" s="41">
        <v>143006</v>
      </c>
      <c r="H45" s="41">
        <v>174116</v>
      </c>
      <c r="I45" s="41"/>
      <c r="J45" s="41">
        <v>811984</v>
      </c>
      <c r="K45" s="42">
        <f t="shared" si="0"/>
        <v>10671729</v>
      </c>
      <c r="L45" s="41">
        <v>274104</v>
      </c>
      <c r="M45" s="41">
        <v>33</v>
      </c>
      <c r="N45" s="41">
        <v>39</v>
      </c>
    </row>
    <row r="46" spans="1:14" ht="12.75">
      <c r="A46" s="48" t="s">
        <v>63</v>
      </c>
      <c r="B46" s="40">
        <v>120</v>
      </c>
      <c r="C46" s="41">
        <v>24985183</v>
      </c>
      <c r="D46" s="41">
        <v>3525432</v>
      </c>
      <c r="E46" s="41">
        <v>3772681</v>
      </c>
      <c r="F46" s="41">
        <v>79080</v>
      </c>
      <c r="G46" s="41">
        <v>1793793</v>
      </c>
      <c r="H46" s="41">
        <v>3823304</v>
      </c>
      <c r="I46" s="41"/>
      <c r="J46" s="41">
        <v>2877110</v>
      </c>
      <c r="K46" s="42">
        <f t="shared" si="0"/>
        <v>40856583</v>
      </c>
      <c r="L46" s="41">
        <v>1222119</v>
      </c>
      <c r="M46" s="41">
        <v>228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35634600</v>
      </c>
      <c r="D47" s="45">
        <f aca="true" t="shared" si="3" ref="D47:J47">SUM(D40:D46)</f>
        <v>4589098</v>
      </c>
      <c r="E47" s="45">
        <f t="shared" si="3"/>
        <v>6607957</v>
      </c>
      <c r="F47" s="45">
        <f t="shared" si="3"/>
        <v>384418</v>
      </c>
      <c r="G47" s="45">
        <f t="shared" si="3"/>
        <v>2518675</v>
      </c>
      <c r="H47" s="45">
        <f t="shared" si="3"/>
        <v>4035105</v>
      </c>
      <c r="I47" s="45">
        <f t="shared" si="3"/>
        <v>0</v>
      </c>
      <c r="J47" s="45">
        <f t="shared" si="3"/>
        <v>4146149</v>
      </c>
      <c r="K47" s="42">
        <f t="shared" si="0"/>
        <v>57916002</v>
      </c>
      <c r="L47" s="45">
        <f>SUM(L40:L46)</f>
        <v>1587883</v>
      </c>
      <c r="M47" s="45">
        <f>SUM(M40:M46)</f>
        <v>274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40526202</v>
      </c>
      <c r="D48" s="45">
        <f aca="true" t="shared" si="4" ref="D48:J48">D32+D39+D47</f>
        <v>4589098</v>
      </c>
      <c r="E48" s="45">
        <f t="shared" si="4"/>
        <v>6607957</v>
      </c>
      <c r="F48" s="45">
        <f t="shared" si="4"/>
        <v>414418</v>
      </c>
      <c r="G48" s="45">
        <f t="shared" si="4"/>
        <v>2673424</v>
      </c>
      <c r="H48" s="45">
        <f t="shared" si="4"/>
        <v>4035105</v>
      </c>
      <c r="I48" s="45">
        <f t="shared" si="4"/>
        <v>0</v>
      </c>
      <c r="J48" s="45">
        <f t="shared" si="4"/>
        <v>4549839</v>
      </c>
      <c r="K48" s="42">
        <f t="shared" si="0"/>
        <v>63396043</v>
      </c>
      <c r="L48" s="45">
        <f>L32+L39+L47</f>
        <v>1807345</v>
      </c>
      <c r="M48" s="45">
        <f>M32+M39+M47</f>
        <v>307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443900</v>
      </c>
      <c r="D49" s="49"/>
      <c r="E49" s="49"/>
      <c r="F49" s="49"/>
      <c r="G49" s="49"/>
      <c r="H49" s="49"/>
      <c r="I49" s="49"/>
      <c r="J49" s="49">
        <v>17825</v>
      </c>
      <c r="K49" s="42">
        <f t="shared" si="0"/>
        <v>461725</v>
      </c>
      <c r="L49" s="49"/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40970102</v>
      </c>
      <c r="D50" s="45">
        <f aca="true" t="shared" si="5" ref="D50:J50">D48+D49</f>
        <v>4589098</v>
      </c>
      <c r="E50" s="45">
        <f t="shared" si="5"/>
        <v>6607957</v>
      </c>
      <c r="F50" s="45">
        <f t="shared" si="5"/>
        <v>414418</v>
      </c>
      <c r="G50" s="45">
        <f t="shared" si="5"/>
        <v>2673424</v>
      </c>
      <c r="H50" s="45">
        <f t="shared" si="5"/>
        <v>4035105</v>
      </c>
      <c r="I50" s="45">
        <f t="shared" si="5"/>
        <v>0</v>
      </c>
      <c r="J50" s="45">
        <f t="shared" si="5"/>
        <v>4567664</v>
      </c>
      <c r="K50" s="42">
        <f t="shared" si="0"/>
        <v>63857768</v>
      </c>
      <c r="L50" s="45">
        <f>L48+L49</f>
        <v>1807345</v>
      </c>
      <c r="M50" s="45">
        <f>M48+M49</f>
        <v>310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48" t="s">
        <v>63</v>
      </c>
      <c r="B55" s="55">
        <f>IF(A55="","",VLOOKUP(A55,$A$12:$B$50,2,FALSE))</f>
        <v>120</v>
      </c>
      <c r="C55" s="55">
        <v>38098</v>
      </c>
      <c r="D55" s="55">
        <v>6294</v>
      </c>
      <c r="E55" s="55">
        <v>5715</v>
      </c>
      <c r="F55" s="55">
        <v>4969</v>
      </c>
      <c r="G55" s="55"/>
      <c r="H55" s="55">
        <v>6626</v>
      </c>
      <c r="I55" s="55"/>
      <c r="J55" s="55"/>
      <c r="K55" s="42">
        <f>SUM(C55:J55)</f>
        <v>61702</v>
      </c>
      <c r="L55" s="55">
        <v>13088</v>
      </c>
      <c r="M55" s="56">
        <v>1</v>
      </c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216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6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2" sqref="A12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169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346119</v>
      </c>
      <c r="D17" s="41"/>
      <c r="E17" s="41">
        <v>35805</v>
      </c>
      <c r="F17" s="41">
        <v>5850</v>
      </c>
      <c r="G17" s="41"/>
      <c r="H17" s="41"/>
      <c r="I17" s="41"/>
      <c r="J17" s="42">
        <f t="shared" si="0"/>
        <v>387774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97354</v>
      </c>
      <c r="D23" s="41"/>
      <c r="E23" s="41">
        <v>10071</v>
      </c>
      <c r="F23" s="41">
        <v>3900</v>
      </c>
      <c r="G23" s="41"/>
      <c r="H23" s="41"/>
      <c r="I23" s="41"/>
      <c r="J23" s="42">
        <f t="shared" si="0"/>
        <v>111325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96412</v>
      </c>
      <c r="D24" s="41"/>
      <c r="E24" s="41">
        <v>9974</v>
      </c>
      <c r="F24" s="41">
        <v>3900</v>
      </c>
      <c r="G24" s="41"/>
      <c r="H24" s="41"/>
      <c r="I24" s="41"/>
      <c r="J24" s="42">
        <f t="shared" si="0"/>
        <v>110286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1002577</v>
      </c>
      <c r="D25" s="41"/>
      <c r="E25" s="41">
        <v>103715</v>
      </c>
      <c r="F25" s="41">
        <v>35555</v>
      </c>
      <c r="G25" s="41">
        <v>23198</v>
      </c>
      <c r="H25" s="41"/>
      <c r="I25" s="41"/>
      <c r="J25" s="42">
        <f t="shared" si="0"/>
        <v>1165045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231832</v>
      </c>
      <c r="D27" s="41"/>
      <c r="E27" s="41">
        <v>23983</v>
      </c>
      <c r="F27" s="41">
        <v>5850</v>
      </c>
      <c r="G27" s="41"/>
      <c r="H27" s="41"/>
      <c r="I27" s="41"/>
      <c r="J27" s="42">
        <f t="shared" si="0"/>
        <v>261665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70941</v>
      </c>
      <c r="D28" s="41"/>
      <c r="E28" s="41">
        <v>7339</v>
      </c>
      <c r="F28" s="41">
        <v>1950</v>
      </c>
      <c r="G28" s="41"/>
      <c r="H28" s="41"/>
      <c r="I28" s="41"/>
      <c r="J28" s="42">
        <f t="shared" si="0"/>
        <v>80230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148811</v>
      </c>
      <c r="D29" s="41"/>
      <c r="E29" s="41">
        <v>15394</v>
      </c>
      <c r="F29" s="41">
        <v>3900</v>
      </c>
      <c r="G29" s="41">
        <v>-26033</v>
      </c>
      <c r="H29" s="41"/>
      <c r="I29" s="41"/>
      <c r="J29" s="42">
        <f t="shared" si="0"/>
        <v>142072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131213</v>
      </c>
      <c r="D30" s="41"/>
      <c r="E30" s="41">
        <v>13574</v>
      </c>
      <c r="F30" s="41">
        <v>1950</v>
      </c>
      <c r="G30" s="41"/>
      <c r="H30" s="41"/>
      <c r="I30" s="41"/>
      <c r="J30" s="42">
        <f t="shared" si="0"/>
        <v>146737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2125259</v>
      </c>
      <c r="D32" s="45">
        <f>SUM(D12:D31)</f>
        <v>0</v>
      </c>
      <c r="E32" s="45">
        <f t="shared" si="1"/>
        <v>219855</v>
      </c>
      <c r="F32" s="45">
        <f t="shared" si="1"/>
        <v>62855</v>
      </c>
      <c r="G32" s="45">
        <f t="shared" si="1"/>
        <v>-2835</v>
      </c>
      <c r="H32" s="45">
        <f t="shared" si="1"/>
        <v>0</v>
      </c>
      <c r="I32" s="45">
        <f t="shared" si="1"/>
        <v>0</v>
      </c>
      <c r="J32" s="42">
        <f t="shared" si="0"/>
        <v>2405134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392574</v>
      </c>
      <c r="D42" s="41"/>
      <c r="E42" s="41">
        <v>40611</v>
      </c>
      <c r="F42" s="41">
        <v>3900</v>
      </c>
      <c r="G42" s="41">
        <v>7311</v>
      </c>
      <c r="H42" s="41"/>
      <c r="I42" s="41"/>
      <c r="J42" s="42">
        <f t="shared" si="0"/>
        <v>444396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698999</v>
      </c>
      <c r="D43" s="41"/>
      <c r="E43" s="41">
        <v>72310</v>
      </c>
      <c r="F43" s="41">
        <v>7085</v>
      </c>
      <c r="G43" s="41">
        <v>12750</v>
      </c>
      <c r="H43" s="41"/>
      <c r="I43" s="41"/>
      <c r="J43" s="42">
        <f t="shared" si="0"/>
        <v>791144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1354216</v>
      </c>
      <c r="D44" s="41"/>
      <c r="E44" s="41">
        <v>140091</v>
      </c>
      <c r="F44" s="41">
        <v>13325</v>
      </c>
      <c r="G44" s="41">
        <v>20759</v>
      </c>
      <c r="H44" s="41"/>
      <c r="I44" s="41"/>
      <c r="J44" s="42">
        <f t="shared" si="0"/>
        <v>1528391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4104597</v>
      </c>
      <c r="D45" s="41"/>
      <c r="E45" s="41">
        <v>424613</v>
      </c>
      <c r="F45" s="41">
        <v>59085</v>
      </c>
      <c r="G45" s="41">
        <v>68959</v>
      </c>
      <c r="H45" s="41"/>
      <c r="I45" s="41"/>
      <c r="J45" s="42">
        <f t="shared" si="0"/>
        <v>4657254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17811509</v>
      </c>
      <c r="D46" s="41"/>
      <c r="E46" s="41">
        <v>1842570</v>
      </c>
      <c r="F46" s="41">
        <v>403650</v>
      </c>
      <c r="G46" s="41">
        <v>264611</v>
      </c>
      <c r="H46" s="41"/>
      <c r="I46" s="41">
        <v>51750</v>
      </c>
      <c r="J46" s="42">
        <f t="shared" si="0"/>
        <v>20374090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24361895</v>
      </c>
      <c r="D47" s="45">
        <f>SUM(D40:D46)</f>
        <v>0</v>
      </c>
      <c r="E47" s="45">
        <f t="shared" si="3"/>
        <v>2520195</v>
      </c>
      <c r="F47" s="45">
        <f t="shared" si="3"/>
        <v>487045</v>
      </c>
      <c r="G47" s="45">
        <f t="shared" si="3"/>
        <v>374390</v>
      </c>
      <c r="H47" s="45">
        <f t="shared" si="3"/>
        <v>0</v>
      </c>
      <c r="I47" s="45">
        <f t="shared" si="3"/>
        <v>51750</v>
      </c>
      <c r="J47" s="42">
        <f t="shared" si="0"/>
        <v>27795275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26487154</v>
      </c>
      <c r="D48" s="45">
        <f>D32+D39+D47</f>
        <v>0</v>
      </c>
      <c r="E48" s="45">
        <f t="shared" si="4"/>
        <v>2740050</v>
      </c>
      <c r="F48" s="45">
        <f t="shared" si="4"/>
        <v>549900</v>
      </c>
      <c r="G48" s="45">
        <f t="shared" si="4"/>
        <v>371555</v>
      </c>
      <c r="H48" s="45">
        <f t="shared" si="4"/>
        <v>0</v>
      </c>
      <c r="I48" s="45">
        <f t="shared" si="4"/>
        <v>51750</v>
      </c>
      <c r="J48" s="42">
        <f t="shared" si="0"/>
        <v>30200409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150720</v>
      </c>
      <c r="D49" s="49"/>
      <c r="E49" s="49">
        <v>15592</v>
      </c>
      <c r="F49" s="49">
        <v>4147</v>
      </c>
      <c r="G49" s="49"/>
      <c r="H49" s="49"/>
      <c r="I49" s="49"/>
      <c r="J49" s="42">
        <f t="shared" si="0"/>
        <v>170459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26637874</v>
      </c>
      <c r="D50" s="45">
        <f>D48+D49</f>
        <v>0</v>
      </c>
      <c r="E50" s="45">
        <f t="shared" si="5"/>
        <v>2755642</v>
      </c>
      <c r="F50" s="45">
        <f t="shared" si="5"/>
        <v>554047</v>
      </c>
      <c r="G50" s="45">
        <f t="shared" si="5"/>
        <v>371555</v>
      </c>
      <c r="H50" s="45">
        <f t="shared" si="5"/>
        <v>0</v>
      </c>
      <c r="I50" s="45">
        <f t="shared" si="5"/>
        <v>51750</v>
      </c>
      <c r="J50" s="42">
        <f t="shared" si="0"/>
        <v>30370868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48" t="s">
        <v>63</v>
      </c>
      <c r="B55" s="55">
        <f>IF(A55="","",VLOOKUP(A55,$A$12:$B$50,2,FALSE))</f>
        <v>120</v>
      </c>
      <c r="C55" s="55">
        <v>21689</v>
      </c>
      <c r="D55" s="55"/>
      <c r="E55" s="55">
        <v>2244</v>
      </c>
      <c r="F55" s="55">
        <v>910</v>
      </c>
      <c r="G55" s="55">
        <v>389</v>
      </c>
      <c r="H55" s="55"/>
      <c r="I55" s="55"/>
      <c r="J55" s="128"/>
      <c r="K55" s="55">
        <v>9</v>
      </c>
      <c r="L55" s="56">
        <v>20</v>
      </c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216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6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B1">
      <selection activeCell="K3" sqref="K3:L3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93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763192</v>
      </c>
      <c r="D17" s="41"/>
      <c r="E17" s="41"/>
      <c r="F17" s="41"/>
      <c r="G17" s="41">
        <v>112380</v>
      </c>
      <c r="H17" s="41"/>
      <c r="I17" s="41"/>
      <c r="J17" s="41">
        <v>66651</v>
      </c>
      <c r="K17" s="42">
        <f t="shared" si="0"/>
        <v>942223</v>
      </c>
      <c r="L17" s="41">
        <v>111117</v>
      </c>
      <c r="M17" s="41">
        <v>3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159016</v>
      </c>
      <c r="D23" s="41"/>
      <c r="E23" s="41"/>
      <c r="F23" s="41"/>
      <c r="G23" s="41">
        <v>15462</v>
      </c>
      <c r="H23" s="41"/>
      <c r="I23" s="41"/>
      <c r="J23" s="41">
        <v>17989</v>
      </c>
      <c r="K23" s="42">
        <f t="shared" si="0"/>
        <v>192467</v>
      </c>
      <c r="L23" s="41">
        <v>30000</v>
      </c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216460</v>
      </c>
      <c r="D24" s="41"/>
      <c r="E24" s="41"/>
      <c r="F24" s="41"/>
      <c r="G24" s="41">
        <v>1245</v>
      </c>
      <c r="H24" s="41"/>
      <c r="I24" s="41"/>
      <c r="J24" s="41">
        <v>18039</v>
      </c>
      <c r="K24" s="42">
        <f t="shared" si="0"/>
        <v>235744</v>
      </c>
      <c r="L24" s="41">
        <v>30000</v>
      </c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2034718</v>
      </c>
      <c r="D25" s="41"/>
      <c r="E25" s="41"/>
      <c r="F25" s="41">
        <v>-8095</v>
      </c>
      <c r="G25" s="41">
        <v>10066</v>
      </c>
      <c r="H25" s="41"/>
      <c r="I25" s="41"/>
      <c r="J25" s="41">
        <v>192283</v>
      </c>
      <c r="K25" s="42">
        <f t="shared" si="0"/>
        <v>2228972</v>
      </c>
      <c r="L25" s="41">
        <v>269177</v>
      </c>
      <c r="M25" s="41">
        <v>19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540844</v>
      </c>
      <c r="D27" s="41"/>
      <c r="E27" s="41"/>
      <c r="F27" s="41"/>
      <c r="G27" s="41">
        <v>3284</v>
      </c>
      <c r="H27" s="41"/>
      <c r="I27" s="41"/>
      <c r="J27" s="41">
        <v>46416</v>
      </c>
      <c r="K27" s="42">
        <f t="shared" si="0"/>
        <v>590544</v>
      </c>
      <c r="L27" s="41">
        <v>51429</v>
      </c>
      <c r="M27" s="41">
        <v>3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>
        <v>15000</v>
      </c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401578</v>
      </c>
      <c r="D29" s="41"/>
      <c r="E29" s="41"/>
      <c r="F29" s="41">
        <v>8571</v>
      </c>
      <c r="G29" s="41">
        <v>5212</v>
      </c>
      <c r="H29" s="41"/>
      <c r="I29" s="41"/>
      <c r="J29" s="41">
        <v>35812</v>
      </c>
      <c r="K29" s="42">
        <f t="shared" si="0"/>
        <v>451173</v>
      </c>
      <c r="L29" s="41">
        <v>22500</v>
      </c>
      <c r="M29" s="41">
        <v>2</v>
      </c>
      <c r="N29" s="41">
        <v>1</v>
      </c>
    </row>
    <row r="30" spans="1:14" ht="12.75">
      <c r="A30" s="39" t="s">
        <v>40</v>
      </c>
      <c r="B30" s="40">
        <v>89</v>
      </c>
      <c r="C30" s="41">
        <v>320000</v>
      </c>
      <c r="D30" s="41"/>
      <c r="E30" s="41"/>
      <c r="F30" s="41"/>
      <c r="G30" s="41"/>
      <c r="H30" s="41"/>
      <c r="I30" s="41"/>
      <c r="J30" s="41">
        <v>26667</v>
      </c>
      <c r="K30" s="42">
        <f t="shared" si="0"/>
        <v>346667</v>
      </c>
      <c r="L30" s="41">
        <v>74238</v>
      </c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4617308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476</v>
      </c>
      <c r="G32" s="45">
        <f t="shared" si="1"/>
        <v>147649</v>
      </c>
      <c r="H32" s="45">
        <f t="shared" si="1"/>
        <v>0</v>
      </c>
      <c r="I32" s="45">
        <f t="shared" si="1"/>
        <v>0</v>
      </c>
      <c r="J32" s="45">
        <f t="shared" si="1"/>
        <v>418982</v>
      </c>
      <c r="K32" s="42">
        <f t="shared" si="0"/>
        <v>5184415</v>
      </c>
      <c r="L32" s="45">
        <f>SUM(L12:L31)</f>
        <v>603461</v>
      </c>
      <c r="M32" s="45">
        <f>SUM(M12:M31)</f>
        <v>33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9663</v>
      </c>
      <c r="G42" s="41">
        <v>185520</v>
      </c>
      <c r="H42" s="41">
        <v>10629</v>
      </c>
      <c r="I42" s="41"/>
      <c r="J42" s="41">
        <v>89266</v>
      </c>
      <c r="K42" s="42">
        <f t="shared" si="0"/>
        <v>1160452</v>
      </c>
      <c r="L42" s="41">
        <v>30000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1159503</v>
      </c>
      <c r="D43" s="41">
        <v>106676</v>
      </c>
      <c r="E43" s="41">
        <v>347852</v>
      </c>
      <c r="F43" s="41">
        <v>5798</v>
      </c>
      <c r="G43" s="41">
        <v>231900</v>
      </c>
      <c r="H43" s="41">
        <v>16427</v>
      </c>
      <c r="I43" s="41"/>
      <c r="J43" s="41">
        <v>155680</v>
      </c>
      <c r="K43" s="42">
        <f t="shared" si="0"/>
        <v>2023836</v>
      </c>
      <c r="L43" s="41">
        <v>60000</v>
      </c>
      <c r="M43" s="41">
        <v>4</v>
      </c>
      <c r="N43" s="41">
        <v>4</v>
      </c>
    </row>
    <row r="44" spans="1:14" ht="12.75">
      <c r="A44" s="48" t="s">
        <v>61</v>
      </c>
      <c r="B44" s="40">
        <v>115</v>
      </c>
      <c r="C44" s="41">
        <v>2067164</v>
      </c>
      <c r="D44" s="41">
        <v>153830</v>
      </c>
      <c r="E44" s="41">
        <v>486990</v>
      </c>
      <c r="F44" s="41">
        <v>108220</v>
      </c>
      <c r="G44" s="41">
        <v>167355</v>
      </c>
      <c r="H44" s="41">
        <v>10629</v>
      </c>
      <c r="I44" s="41"/>
      <c r="J44" s="41">
        <v>212109</v>
      </c>
      <c r="K44" s="42">
        <f t="shared" si="0"/>
        <v>3206297</v>
      </c>
      <c r="L44" s="41">
        <v>140443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6804348</v>
      </c>
      <c r="D45" s="41">
        <v>741706</v>
      </c>
      <c r="E45" s="41">
        <v>1814913</v>
      </c>
      <c r="F45" s="41">
        <v>181657</v>
      </c>
      <c r="G45" s="41">
        <v>124012</v>
      </c>
      <c r="H45" s="41">
        <v>174116</v>
      </c>
      <c r="I45" s="41"/>
      <c r="J45" s="41">
        <v>811984</v>
      </c>
      <c r="K45" s="42">
        <f t="shared" si="0"/>
        <v>10652736</v>
      </c>
      <c r="L45" s="41">
        <v>815244</v>
      </c>
      <c r="M45" s="41">
        <v>33</v>
      </c>
      <c r="N45" s="41">
        <v>39</v>
      </c>
    </row>
    <row r="46" spans="1:14" ht="12.75">
      <c r="A46" s="48" t="s">
        <v>63</v>
      </c>
      <c r="B46" s="40">
        <v>120</v>
      </c>
      <c r="C46" s="41">
        <v>25041493</v>
      </c>
      <c r="D46" s="41">
        <v>3545015</v>
      </c>
      <c r="E46" s="41">
        <v>3787467</v>
      </c>
      <c r="F46" s="41">
        <v>76751</v>
      </c>
      <c r="G46" s="41">
        <v>1843909</v>
      </c>
      <c r="H46" s="41">
        <v>3866554</v>
      </c>
      <c r="I46" s="41"/>
      <c r="J46" s="41">
        <v>2890936</v>
      </c>
      <c r="K46" s="42">
        <f t="shared" si="0"/>
        <v>41052125</v>
      </c>
      <c r="L46" s="41">
        <v>7165473</v>
      </c>
      <c r="M46" s="41">
        <v>231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35690908</v>
      </c>
      <c r="D47" s="45">
        <f aca="true" t="shared" si="3" ref="D47:J47">SUM(D40:D46)</f>
        <v>4608681</v>
      </c>
      <c r="E47" s="45">
        <f t="shared" si="3"/>
        <v>6622742</v>
      </c>
      <c r="F47" s="45">
        <f t="shared" si="3"/>
        <v>382089</v>
      </c>
      <c r="G47" s="45">
        <f t="shared" si="3"/>
        <v>2552696</v>
      </c>
      <c r="H47" s="45">
        <f t="shared" si="3"/>
        <v>4078355</v>
      </c>
      <c r="I47" s="45">
        <f t="shared" si="3"/>
        <v>0</v>
      </c>
      <c r="J47" s="45">
        <f t="shared" si="3"/>
        <v>4159975</v>
      </c>
      <c r="K47" s="42">
        <f t="shared" si="0"/>
        <v>58095446</v>
      </c>
      <c r="L47" s="45">
        <f>SUM(L40:L46)</f>
        <v>8211160</v>
      </c>
      <c r="M47" s="45">
        <f>SUM(M40:M46)</f>
        <v>277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40308216</v>
      </c>
      <c r="D48" s="45">
        <f aca="true" t="shared" si="4" ref="D48:J48">D32+D39+D47</f>
        <v>4608681</v>
      </c>
      <c r="E48" s="45">
        <f t="shared" si="4"/>
        <v>6622742</v>
      </c>
      <c r="F48" s="45">
        <f t="shared" si="4"/>
        <v>382565</v>
      </c>
      <c r="G48" s="45">
        <f t="shared" si="4"/>
        <v>2700345</v>
      </c>
      <c r="H48" s="45">
        <f t="shared" si="4"/>
        <v>4078355</v>
      </c>
      <c r="I48" s="45">
        <f t="shared" si="4"/>
        <v>0</v>
      </c>
      <c r="J48" s="45">
        <f t="shared" si="4"/>
        <v>4578957</v>
      </c>
      <c r="K48" s="42">
        <f t="shared" si="0"/>
        <v>63279861</v>
      </c>
      <c r="L48" s="45">
        <f>L32+L39+L47</f>
        <v>8814621</v>
      </c>
      <c r="M48" s="45">
        <f>M32+M39+M47</f>
        <v>310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443900</v>
      </c>
      <c r="D49" s="49"/>
      <c r="E49" s="49"/>
      <c r="F49" s="49"/>
      <c r="G49" s="49"/>
      <c r="H49" s="49"/>
      <c r="I49" s="49"/>
      <c r="J49" s="49">
        <v>22825</v>
      </c>
      <c r="K49" s="42">
        <f t="shared" si="0"/>
        <v>466725</v>
      </c>
      <c r="L49" s="49">
        <v>19844</v>
      </c>
      <c r="M49" s="49">
        <v>3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40752116</v>
      </c>
      <c r="D50" s="45">
        <f aca="true" t="shared" si="5" ref="D50:J50">D48+D49</f>
        <v>4608681</v>
      </c>
      <c r="E50" s="45">
        <f t="shared" si="5"/>
        <v>6622742</v>
      </c>
      <c r="F50" s="45">
        <f t="shared" si="5"/>
        <v>382565</v>
      </c>
      <c r="G50" s="45">
        <f t="shared" si="5"/>
        <v>2700345</v>
      </c>
      <c r="H50" s="45">
        <f t="shared" si="5"/>
        <v>4078355</v>
      </c>
      <c r="I50" s="45">
        <f t="shared" si="5"/>
        <v>0</v>
      </c>
      <c r="J50" s="45">
        <f t="shared" si="5"/>
        <v>4601782</v>
      </c>
      <c r="K50" s="42">
        <f t="shared" si="0"/>
        <v>63746586</v>
      </c>
      <c r="L50" s="45">
        <f>L48+L49</f>
        <v>8834465</v>
      </c>
      <c r="M50" s="45">
        <f>M48+M49</f>
        <v>313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217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tabSelected="1" zoomScale="75" zoomScaleNormal="75" zoomScalePageLayoutView="0" workbookViewId="0" topLeftCell="A32">
      <selection activeCell="H74" sqref="H74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170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315729</v>
      </c>
      <c r="D17" s="41"/>
      <c r="E17" s="41">
        <v>32662</v>
      </c>
      <c r="F17" s="41">
        <v>5850</v>
      </c>
      <c r="G17" s="41"/>
      <c r="H17" s="41"/>
      <c r="I17" s="41"/>
      <c r="J17" s="42">
        <f t="shared" si="0"/>
        <v>354241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77703</v>
      </c>
      <c r="D23" s="41"/>
      <c r="E23" s="41">
        <v>8038</v>
      </c>
      <c r="F23" s="41">
        <v>3900</v>
      </c>
      <c r="G23" s="41"/>
      <c r="H23" s="41"/>
      <c r="I23" s="41"/>
      <c r="J23" s="42">
        <f t="shared" si="0"/>
        <v>89641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77066</v>
      </c>
      <c r="D24" s="41"/>
      <c r="E24" s="41">
        <v>7972</v>
      </c>
      <c r="F24" s="41">
        <v>3900</v>
      </c>
      <c r="G24" s="41"/>
      <c r="H24" s="41"/>
      <c r="I24" s="41"/>
      <c r="J24" s="42">
        <f t="shared" si="0"/>
        <v>88938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757374</v>
      </c>
      <c r="D25" s="41"/>
      <c r="E25" s="41">
        <v>78349</v>
      </c>
      <c r="F25" s="41">
        <v>30810</v>
      </c>
      <c r="G25" s="41"/>
      <c r="H25" s="41"/>
      <c r="I25" s="41"/>
      <c r="J25" s="42">
        <f t="shared" si="0"/>
        <v>866533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189920</v>
      </c>
      <c r="D27" s="41"/>
      <c r="E27" s="41">
        <v>19647</v>
      </c>
      <c r="F27" s="41">
        <v>5850</v>
      </c>
      <c r="G27" s="41"/>
      <c r="H27" s="41"/>
      <c r="I27" s="41"/>
      <c r="J27" s="42">
        <f t="shared" si="0"/>
        <v>215417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61371</v>
      </c>
      <c r="D28" s="41"/>
      <c r="E28" s="41">
        <v>6349</v>
      </c>
      <c r="F28" s="41">
        <v>1950</v>
      </c>
      <c r="G28" s="41"/>
      <c r="H28" s="41"/>
      <c r="I28" s="41"/>
      <c r="J28" s="42">
        <f t="shared" si="0"/>
        <v>69670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144232</v>
      </c>
      <c r="D29" s="41"/>
      <c r="E29" s="41">
        <v>14921</v>
      </c>
      <c r="F29" s="41">
        <v>3900</v>
      </c>
      <c r="G29" s="41"/>
      <c r="H29" s="41"/>
      <c r="I29" s="41"/>
      <c r="J29" s="42">
        <f t="shared" si="0"/>
        <v>163053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122062</v>
      </c>
      <c r="D30" s="41"/>
      <c r="E30" s="41">
        <v>12627</v>
      </c>
      <c r="F30" s="41">
        <v>1950</v>
      </c>
      <c r="G30" s="41"/>
      <c r="H30" s="41"/>
      <c r="I30" s="41"/>
      <c r="J30" s="42">
        <f t="shared" si="0"/>
        <v>136639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1745457</v>
      </c>
      <c r="D32" s="45">
        <f>SUM(D12:D31)</f>
        <v>0</v>
      </c>
      <c r="E32" s="45">
        <f t="shared" si="1"/>
        <v>180565</v>
      </c>
      <c r="F32" s="45">
        <f t="shared" si="1"/>
        <v>58110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1984132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345231</v>
      </c>
      <c r="D42" s="41"/>
      <c r="E42" s="41">
        <v>35714</v>
      </c>
      <c r="F42" s="41">
        <v>3900</v>
      </c>
      <c r="G42" s="41">
        <v>7500</v>
      </c>
      <c r="H42" s="41"/>
      <c r="I42" s="41"/>
      <c r="J42" s="42">
        <f t="shared" si="0"/>
        <v>392345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604312</v>
      </c>
      <c r="D43" s="41"/>
      <c r="E43" s="41">
        <v>62515</v>
      </c>
      <c r="F43" s="41">
        <v>7800</v>
      </c>
      <c r="G43" s="41">
        <v>13128</v>
      </c>
      <c r="H43" s="41"/>
      <c r="I43" s="41"/>
      <c r="J43" s="42">
        <f t="shared" si="0"/>
        <v>687755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970555</v>
      </c>
      <c r="D44" s="41"/>
      <c r="E44" s="41">
        <v>100402</v>
      </c>
      <c r="F44" s="41">
        <v>13130</v>
      </c>
      <c r="G44" s="41">
        <v>21084</v>
      </c>
      <c r="H44" s="41"/>
      <c r="I44" s="41"/>
      <c r="J44" s="42">
        <f t="shared" si="0"/>
        <v>1105171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3331318</v>
      </c>
      <c r="D45" s="41"/>
      <c r="E45" s="41">
        <v>344619</v>
      </c>
      <c r="F45" s="41">
        <v>63050</v>
      </c>
      <c r="G45" s="41">
        <v>72248</v>
      </c>
      <c r="H45" s="41"/>
      <c r="I45" s="41"/>
      <c r="J45" s="42">
        <f t="shared" si="0"/>
        <v>3811235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14092778</v>
      </c>
      <c r="D46" s="41"/>
      <c r="E46" s="41">
        <v>1457874</v>
      </c>
      <c r="F46" s="41">
        <v>411775</v>
      </c>
      <c r="G46" s="41">
        <v>303693</v>
      </c>
      <c r="H46" s="41"/>
      <c r="I46" s="41">
        <v>62286</v>
      </c>
      <c r="J46" s="42">
        <f t="shared" si="0"/>
        <v>16328406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19344194</v>
      </c>
      <c r="D47" s="45">
        <f>SUM(D40:D46)</f>
        <v>0</v>
      </c>
      <c r="E47" s="45">
        <f t="shared" si="3"/>
        <v>2001124</v>
      </c>
      <c r="F47" s="45">
        <f t="shared" si="3"/>
        <v>499655</v>
      </c>
      <c r="G47" s="45">
        <f t="shared" si="3"/>
        <v>417653</v>
      </c>
      <c r="H47" s="45">
        <f t="shared" si="3"/>
        <v>0</v>
      </c>
      <c r="I47" s="45">
        <f t="shared" si="3"/>
        <v>62286</v>
      </c>
      <c r="J47" s="42">
        <f t="shared" si="0"/>
        <v>22324912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21089651</v>
      </c>
      <c r="D48" s="45">
        <f>D32+D39+D47</f>
        <v>0</v>
      </c>
      <c r="E48" s="45">
        <f t="shared" si="4"/>
        <v>2181689</v>
      </c>
      <c r="F48" s="45">
        <f t="shared" si="4"/>
        <v>557765</v>
      </c>
      <c r="G48" s="45">
        <f t="shared" si="4"/>
        <v>417653</v>
      </c>
      <c r="H48" s="45">
        <f t="shared" si="4"/>
        <v>0</v>
      </c>
      <c r="I48" s="45">
        <f t="shared" si="4"/>
        <v>62286</v>
      </c>
      <c r="J48" s="42">
        <f t="shared" si="0"/>
        <v>24309044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141105</v>
      </c>
      <c r="D49" s="49"/>
      <c r="E49" s="49">
        <v>14597</v>
      </c>
      <c r="F49" s="49">
        <v>4147</v>
      </c>
      <c r="G49" s="49"/>
      <c r="H49" s="49"/>
      <c r="I49" s="49"/>
      <c r="J49" s="42">
        <f t="shared" si="0"/>
        <v>159849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21230756</v>
      </c>
      <c r="D50" s="45">
        <f>D48+D49</f>
        <v>0</v>
      </c>
      <c r="E50" s="45">
        <f t="shared" si="5"/>
        <v>2196286</v>
      </c>
      <c r="F50" s="45">
        <f t="shared" si="5"/>
        <v>561912</v>
      </c>
      <c r="G50" s="45">
        <f t="shared" si="5"/>
        <v>417653</v>
      </c>
      <c r="H50" s="45">
        <f t="shared" si="5"/>
        <v>0</v>
      </c>
      <c r="I50" s="45">
        <f t="shared" si="5"/>
        <v>62286</v>
      </c>
      <c r="J50" s="42">
        <f t="shared" si="0"/>
        <v>24468893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217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94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171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1" sqref="N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">
        <v>130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84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80" t="s">
        <v>121</v>
      </c>
      <c r="N7" s="18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411600</v>
      </c>
      <c r="D17" s="41"/>
      <c r="E17" s="41"/>
      <c r="F17" s="41"/>
      <c r="G17" s="41">
        <v>78400</v>
      </c>
      <c r="H17" s="41"/>
      <c r="I17" s="41"/>
      <c r="J17" s="41">
        <v>34300</v>
      </c>
      <c r="K17" s="42">
        <f t="shared" si="0"/>
        <v>524300</v>
      </c>
      <c r="L17" s="41"/>
      <c r="M17" s="41">
        <v>2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205460</v>
      </c>
      <c r="D23" s="41"/>
      <c r="E23" s="41"/>
      <c r="F23" s="41"/>
      <c r="G23" s="41">
        <v>18308</v>
      </c>
      <c r="H23" s="41"/>
      <c r="I23" s="41"/>
      <c r="J23" s="41">
        <v>17122</v>
      </c>
      <c r="K23" s="42">
        <f t="shared" si="0"/>
        <v>240890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208211</v>
      </c>
      <c r="D24" s="41"/>
      <c r="E24" s="41"/>
      <c r="F24" s="41"/>
      <c r="G24" s="41">
        <v>1708</v>
      </c>
      <c r="H24" s="41"/>
      <c r="I24" s="41"/>
      <c r="J24" s="41">
        <v>17280</v>
      </c>
      <c r="K24" s="42">
        <f t="shared" si="0"/>
        <v>227199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1777873</v>
      </c>
      <c r="D25" s="41"/>
      <c r="E25" s="41"/>
      <c r="F25" s="41">
        <v>9800</v>
      </c>
      <c r="G25" s="41">
        <v>6987</v>
      </c>
      <c r="H25" s="41"/>
      <c r="I25" s="41"/>
      <c r="J25" s="41">
        <v>154939</v>
      </c>
      <c r="K25" s="42">
        <f t="shared" si="0"/>
        <v>1949599</v>
      </c>
      <c r="L25" s="41">
        <v>-15772</v>
      </c>
      <c r="M25" s="41">
        <v>16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707817</v>
      </c>
      <c r="D27" s="41"/>
      <c r="E27" s="41"/>
      <c r="F27" s="41">
        <v>19600</v>
      </c>
      <c r="G27" s="41">
        <v>3838</v>
      </c>
      <c r="H27" s="41"/>
      <c r="I27" s="41"/>
      <c r="J27" s="41">
        <v>77017</v>
      </c>
      <c r="K27" s="42">
        <f t="shared" si="0"/>
        <v>808272</v>
      </c>
      <c r="L27" s="41"/>
      <c r="M27" s="41">
        <v>5</v>
      </c>
      <c r="N27" s="41">
        <v>4</v>
      </c>
    </row>
    <row r="28" spans="1:14" ht="12.75">
      <c r="A28" s="39" t="s">
        <v>36</v>
      </c>
      <c r="B28" s="40">
        <v>87</v>
      </c>
      <c r="C28" s="41">
        <v>175300</v>
      </c>
      <c r="D28" s="41"/>
      <c r="E28" s="41"/>
      <c r="F28" s="41"/>
      <c r="G28" s="41"/>
      <c r="H28" s="41"/>
      <c r="I28" s="41"/>
      <c r="J28" s="41">
        <v>14608</v>
      </c>
      <c r="K28" s="42">
        <f t="shared" si="0"/>
        <v>189908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219250</v>
      </c>
      <c r="D29" s="41"/>
      <c r="E29" s="41"/>
      <c r="F29" s="41"/>
      <c r="G29" s="41"/>
      <c r="H29" s="41"/>
      <c r="I29" s="41"/>
      <c r="J29" s="41">
        <v>18271</v>
      </c>
      <c r="K29" s="42">
        <f t="shared" si="0"/>
        <v>237521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3705511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29400</v>
      </c>
      <c r="G32" s="45">
        <f t="shared" si="1"/>
        <v>109241</v>
      </c>
      <c r="H32" s="45">
        <f t="shared" si="1"/>
        <v>0</v>
      </c>
      <c r="I32" s="45">
        <f t="shared" si="1"/>
        <v>0</v>
      </c>
      <c r="J32" s="45">
        <f t="shared" si="1"/>
        <v>333537</v>
      </c>
      <c r="K32" s="42">
        <f t="shared" si="0"/>
        <v>4177689</v>
      </c>
      <c r="L32" s="45">
        <f>SUM(L12:L31)</f>
        <v>-15772</v>
      </c>
      <c r="M32" s="45">
        <f>SUM(M12:M31)</f>
        <v>29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s="46" customFormat="1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588800</v>
      </c>
      <c r="D42" s="41">
        <v>58512</v>
      </c>
      <c r="E42" s="41">
        <v>176640</v>
      </c>
      <c r="F42" s="41">
        <v>9200</v>
      </c>
      <c r="G42" s="41">
        <v>176640</v>
      </c>
      <c r="H42" s="41">
        <v>10120</v>
      </c>
      <c r="I42" s="41"/>
      <c r="J42" s="41">
        <v>84992</v>
      </c>
      <c r="K42" s="42">
        <f t="shared" si="0"/>
        <v>1104904</v>
      </c>
      <c r="L42" s="41">
        <v>221974</v>
      </c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827999</v>
      </c>
      <c r="D43" s="41">
        <v>76176</v>
      </c>
      <c r="E43" s="41">
        <v>248400</v>
      </c>
      <c r="F43" s="41"/>
      <c r="G43" s="41">
        <v>165600</v>
      </c>
      <c r="H43" s="41">
        <v>11040</v>
      </c>
      <c r="I43" s="41"/>
      <c r="J43" s="41">
        <v>110768</v>
      </c>
      <c r="K43" s="42">
        <f t="shared" si="0"/>
        <v>1439983</v>
      </c>
      <c r="L43" s="41"/>
      <c r="M43" s="41">
        <v>3</v>
      </c>
      <c r="N43" s="41">
        <v>4</v>
      </c>
    </row>
    <row r="44" spans="1:14" ht="12.75">
      <c r="A44" s="48" t="s">
        <v>61</v>
      </c>
      <c r="B44" s="40">
        <v>115</v>
      </c>
      <c r="C44" s="41">
        <v>1803200</v>
      </c>
      <c r="D44" s="41">
        <v>176272</v>
      </c>
      <c r="E44" s="41">
        <v>540960</v>
      </c>
      <c r="F44" s="41">
        <v>103040</v>
      </c>
      <c r="G44" s="41">
        <v>185104</v>
      </c>
      <c r="H44" s="41">
        <v>14720</v>
      </c>
      <c r="I44" s="41"/>
      <c r="J44" s="41">
        <v>197984</v>
      </c>
      <c r="K44" s="42">
        <f t="shared" si="0"/>
        <v>3021280</v>
      </c>
      <c r="L44" s="41">
        <v>48576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6431125</v>
      </c>
      <c r="D45" s="41">
        <v>720176</v>
      </c>
      <c r="E45" s="41">
        <v>1752600</v>
      </c>
      <c r="F45" s="41">
        <v>142994</v>
      </c>
      <c r="G45" s="41">
        <v>104923</v>
      </c>
      <c r="H45" s="41">
        <v>53544</v>
      </c>
      <c r="I45" s="41"/>
      <c r="J45" s="41">
        <v>729376</v>
      </c>
      <c r="K45" s="42">
        <f t="shared" si="0"/>
        <v>9934738</v>
      </c>
      <c r="L45" s="41">
        <v>246336</v>
      </c>
      <c r="M45" s="41">
        <v>37</v>
      </c>
      <c r="N45" s="41">
        <v>39</v>
      </c>
    </row>
    <row r="46" spans="1:14" ht="12.75">
      <c r="A46" s="48" t="s">
        <v>63</v>
      </c>
      <c r="B46" s="40">
        <v>120</v>
      </c>
      <c r="C46" s="41">
        <v>23083192</v>
      </c>
      <c r="D46" s="41">
        <v>3412342</v>
      </c>
      <c r="E46" s="41">
        <v>3609897</v>
      </c>
      <c r="F46" s="41">
        <v>125120</v>
      </c>
      <c r="G46" s="41">
        <v>1705514</v>
      </c>
      <c r="H46" s="41">
        <v>640934</v>
      </c>
      <c r="I46" s="41"/>
      <c r="J46" s="41">
        <v>2580977</v>
      </c>
      <c r="K46" s="42">
        <f t="shared" si="0"/>
        <v>35157976</v>
      </c>
      <c r="L46" s="41">
        <v>1219655</v>
      </c>
      <c r="M46" s="41">
        <v>236</v>
      </c>
      <c r="N46" s="41">
        <v>255</v>
      </c>
    </row>
    <row r="47" spans="1:14" s="46" customFormat="1" ht="12.75">
      <c r="A47" s="44" t="s">
        <v>74</v>
      </c>
      <c r="B47" s="45">
        <v>121</v>
      </c>
      <c r="C47" s="45">
        <f>SUM(C40:C46)</f>
        <v>32734316</v>
      </c>
      <c r="D47" s="45">
        <f aca="true" t="shared" si="3" ref="D47:J47">SUM(D40:D46)</f>
        <v>4443478</v>
      </c>
      <c r="E47" s="45">
        <f t="shared" si="3"/>
        <v>6328497</v>
      </c>
      <c r="F47" s="45">
        <f t="shared" si="3"/>
        <v>380354</v>
      </c>
      <c r="G47" s="45">
        <f t="shared" si="3"/>
        <v>2337781</v>
      </c>
      <c r="H47" s="45">
        <f t="shared" si="3"/>
        <v>730358</v>
      </c>
      <c r="I47" s="45">
        <f t="shared" si="3"/>
        <v>0</v>
      </c>
      <c r="J47" s="45">
        <f t="shared" si="3"/>
        <v>3704097</v>
      </c>
      <c r="K47" s="42">
        <f t="shared" si="0"/>
        <v>50658881</v>
      </c>
      <c r="L47" s="45">
        <f>SUM(L40:L46)</f>
        <v>1736541</v>
      </c>
      <c r="M47" s="45">
        <f>SUM(M40:M46)</f>
        <v>285</v>
      </c>
      <c r="N47" s="45">
        <f>SUM(N40:N46)</f>
        <v>307</v>
      </c>
    </row>
    <row r="48" spans="1:14" s="46" customFormat="1" ht="12.75">
      <c r="A48" s="44" t="s">
        <v>119</v>
      </c>
      <c r="B48" s="45">
        <v>152</v>
      </c>
      <c r="C48" s="45">
        <f>C32+C39+C47</f>
        <v>36439827</v>
      </c>
      <c r="D48" s="45">
        <f aca="true" t="shared" si="4" ref="D48:J48">D32+D39+D47</f>
        <v>4443478</v>
      </c>
      <c r="E48" s="45">
        <f t="shared" si="4"/>
        <v>6328497</v>
      </c>
      <c r="F48" s="45">
        <f t="shared" si="4"/>
        <v>409754</v>
      </c>
      <c r="G48" s="45">
        <f t="shared" si="4"/>
        <v>2447022</v>
      </c>
      <c r="H48" s="45">
        <f t="shared" si="4"/>
        <v>730358</v>
      </c>
      <c r="I48" s="45">
        <f t="shared" si="4"/>
        <v>0</v>
      </c>
      <c r="J48" s="45">
        <f t="shared" si="4"/>
        <v>4037634</v>
      </c>
      <c r="K48" s="42">
        <f t="shared" si="0"/>
        <v>54836570</v>
      </c>
      <c r="L48" s="45">
        <f>L32+L39+L47</f>
        <v>1720769</v>
      </c>
      <c r="M48" s="45">
        <f>M32+M39+M47</f>
        <v>314</v>
      </c>
      <c r="N48" s="45">
        <f>N32+N39+N47</f>
        <v>336</v>
      </c>
    </row>
    <row r="49" spans="1:14" s="46" customFormat="1" ht="12.75">
      <c r="A49" s="44" t="s">
        <v>51</v>
      </c>
      <c r="B49" s="45">
        <v>158</v>
      </c>
      <c r="C49" s="49">
        <v>206500</v>
      </c>
      <c r="D49" s="49"/>
      <c r="E49" s="49"/>
      <c r="F49" s="49"/>
      <c r="G49" s="49"/>
      <c r="H49" s="49"/>
      <c r="I49" s="49"/>
      <c r="J49" s="49">
        <v>17208</v>
      </c>
      <c r="K49" s="42">
        <f t="shared" si="0"/>
        <v>223708</v>
      </c>
      <c r="L49" s="49"/>
      <c r="M49" s="49">
        <v>1</v>
      </c>
      <c r="N49" s="49">
        <v>2</v>
      </c>
    </row>
    <row r="50" spans="1:14" s="46" customFormat="1" ht="12.75">
      <c r="A50" s="44" t="s">
        <v>75</v>
      </c>
      <c r="B50" s="45">
        <v>159</v>
      </c>
      <c r="C50" s="45">
        <f aca="true" t="shared" si="5" ref="C50:J50">C48+C49</f>
        <v>36646327</v>
      </c>
      <c r="D50" s="45">
        <f t="shared" si="5"/>
        <v>4443478</v>
      </c>
      <c r="E50" s="45">
        <f t="shared" si="5"/>
        <v>6328497</v>
      </c>
      <c r="F50" s="45">
        <f t="shared" si="5"/>
        <v>409754</v>
      </c>
      <c r="G50" s="45">
        <f t="shared" si="5"/>
        <v>2447022</v>
      </c>
      <c r="H50" s="45">
        <f t="shared" si="5"/>
        <v>730358</v>
      </c>
      <c r="I50" s="45">
        <f t="shared" si="5"/>
        <v>0</v>
      </c>
      <c r="J50" s="45">
        <f t="shared" si="5"/>
        <v>4054842</v>
      </c>
      <c r="K50" s="42">
        <f t="shared" si="0"/>
        <v>55060278</v>
      </c>
      <c r="L50" s="45">
        <f>L48+L49</f>
        <v>1720769</v>
      </c>
      <c r="M50" s="45">
        <f>M48+M49</f>
        <v>315</v>
      </c>
      <c r="N50" s="45">
        <f>N48+N49</f>
        <v>338</v>
      </c>
    </row>
    <row r="51" spans="1:13" ht="12.7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1"/>
      <c r="L51" s="51"/>
      <c r="M51" s="50"/>
    </row>
    <row r="52" spans="1:13" ht="15" customHeight="1">
      <c r="A52" s="169" t="s">
        <v>163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1"/>
    </row>
    <row r="53" spans="1:13" ht="12.75">
      <c r="A53" s="167" t="s">
        <v>3</v>
      </c>
      <c r="B53" s="134" t="s">
        <v>49</v>
      </c>
      <c r="C53" s="134" t="s">
        <v>4</v>
      </c>
      <c r="D53" s="134" t="s">
        <v>5</v>
      </c>
      <c r="E53" s="134" t="s">
        <v>6</v>
      </c>
      <c r="F53" s="134" t="s">
        <v>80</v>
      </c>
      <c r="G53" s="134" t="s">
        <v>81</v>
      </c>
      <c r="H53" s="134" t="s">
        <v>7</v>
      </c>
      <c r="I53" s="134" t="s">
        <v>42</v>
      </c>
      <c r="J53" s="134" t="s">
        <v>78</v>
      </c>
      <c r="K53" s="135" t="s">
        <v>155</v>
      </c>
      <c r="L53" s="135" t="s">
        <v>157</v>
      </c>
      <c r="M53" s="134" t="s">
        <v>159</v>
      </c>
    </row>
    <row r="54" spans="1:13" ht="12.75">
      <c r="A54" s="168"/>
      <c r="B54" s="52" t="s">
        <v>50</v>
      </c>
      <c r="C54" s="52" t="s">
        <v>9</v>
      </c>
      <c r="D54" s="52" t="s">
        <v>10</v>
      </c>
      <c r="E54" s="52" t="s">
        <v>11</v>
      </c>
      <c r="F54" s="52" t="s">
        <v>10</v>
      </c>
      <c r="G54" s="52" t="s">
        <v>12</v>
      </c>
      <c r="H54" s="52" t="s">
        <v>13</v>
      </c>
      <c r="I54" s="52" t="s">
        <v>43</v>
      </c>
      <c r="J54" s="52" t="s">
        <v>79</v>
      </c>
      <c r="K54" s="53" t="s">
        <v>156</v>
      </c>
      <c r="L54" s="53" t="s">
        <v>158</v>
      </c>
      <c r="M54" s="52" t="s">
        <v>54</v>
      </c>
    </row>
    <row r="55" spans="1:15" ht="12.75">
      <c r="A55" s="54" t="s">
        <v>63</v>
      </c>
      <c r="B55" s="54">
        <f>IF(A55="","",VLOOKUP(A55,$A$12:$B$50,2,FALSE))</f>
        <v>120</v>
      </c>
      <c r="C55" s="160">
        <v>3408</v>
      </c>
      <c r="D55" s="55">
        <v>666</v>
      </c>
      <c r="E55" s="55">
        <v>605</v>
      </c>
      <c r="F55" s="55"/>
      <c r="G55" s="55"/>
      <c r="H55" s="55">
        <v>88</v>
      </c>
      <c r="I55" s="55"/>
      <c r="J55" s="55"/>
      <c r="K55" s="55">
        <f>SUM(C55:J55)</f>
        <v>4767</v>
      </c>
      <c r="L55" s="55"/>
      <c r="M55" s="56">
        <v>1</v>
      </c>
      <c r="N55" s="57"/>
      <c r="O55" s="43"/>
    </row>
    <row r="56" spans="1:15" ht="12.75">
      <c r="A56" s="48" t="s">
        <v>63</v>
      </c>
      <c r="B56" s="58">
        <f>IF(A56="","",VLOOKUP(A56,$A$12:$B$50,2,FALSE))</f>
        <v>120</v>
      </c>
      <c r="C56" s="59">
        <v>5905</v>
      </c>
      <c r="D56" s="59">
        <v>1998</v>
      </c>
      <c r="E56" s="59">
        <v>1814</v>
      </c>
      <c r="F56" s="59"/>
      <c r="G56" s="59"/>
      <c r="H56" s="59">
        <v>263</v>
      </c>
      <c r="I56" s="59"/>
      <c r="J56" s="59"/>
      <c r="K56" s="55">
        <f>SUM(C56:J56)</f>
        <v>9980</v>
      </c>
      <c r="L56" s="59"/>
      <c r="M56" s="60">
        <v>1</v>
      </c>
      <c r="N56" s="57"/>
      <c r="O56" s="43"/>
    </row>
    <row r="57" spans="1:15" ht="12.75">
      <c r="A57" s="48" t="s">
        <v>63</v>
      </c>
      <c r="B57" s="58">
        <f>IF(A57="","",VLOOKUP(A57,$A$12:$B$50,2,FALSE))</f>
        <v>120</v>
      </c>
      <c r="C57" s="59">
        <v>5863</v>
      </c>
      <c r="D57" s="59">
        <v>1998</v>
      </c>
      <c r="E57" s="59">
        <v>1814</v>
      </c>
      <c r="F57" s="59"/>
      <c r="G57" s="59"/>
      <c r="H57" s="59">
        <v>263</v>
      </c>
      <c r="I57" s="59"/>
      <c r="J57" s="59"/>
      <c r="K57" s="55">
        <f>SUM(C57:J57)</f>
        <v>9938</v>
      </c>
      <c r="L57" s="59"/>
      <c r="M57" s="60">
        <v>1</v>
      </c>
      <c r="N57" s="57"/>
      <c r="O57" s="43"/>
    </row>
    <row r="58" spans="1:15" ht="12.75">
      <c r="A58" s="58"/>
      <c r="B58" s="58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212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J62:K62"/>
    <mergeCell ref="J61:K61"/>
    <mergeCell ref="B60:D60"/>
    <mergeCell ref="C10:D10"/>
    <mergeCell ref="A53:A54"/>
    <mergeCell ref="A52:M52"/>
    <mergeCell ref="M9:N10"/>
    <mergeCell ref="K2:L2"/>
    <mergeCell ref="K3:L3"/>
    <mergeCell ref="F5:M5"/>
    <mergeCell ref="A5:D5"/>
    <mergeCell ref="M7:M8"/>
    <mergeCell ref="N7:N8"/>
    <mergeCell ref="C7:D7"/>
  </mergeCells>
  <dataValidations count="2">
    <dataValidation type="list" allowBlank="1" showInputMessage="1" showErrorMessage="1" sqref="A1">
      <formula1>Intézetek</formula1>
    </dataValidation>
    <dataValidation type="list" allowBlank="1" showInputMessage="1" showErrorMessage="1" sqref="A55 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95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.1968503937007874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172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96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173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97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174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/>
      <c r="L2" s="177"/>
    </row>
    <row r="3" spans="1:12" ht="12.75">
      <c r="A3" s="3"/>
      <c r="H3" s="4"/>
      <c r="I3" s="4"/>
      <c r="J3" s="5" t="s">
        <v>77</v>
      </c>
      <c r="K3" s="176"/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98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1"/>
      <c r="K17" s="42">
        <f t="shared" si="0"/>
        <v>0</v>
      </c>
      <c r="L17" s="41"/>
      <c r="M17" s="41"/>
      <c r="N17" s="41"/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1"/>
      <c r="K23" s="42">
        <f t="shared" si="0"/>
        <v>0</v>
      </c>
      <c r="L23" s="41"/>
      <c r="M23" s="41"/>
      <c r="N23" s="41"/>
    </row>
    <row r="24" spans="1:14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1"/>
      <c r="K24" s="42">
        <f t="shared" si="0"/>
        <v>0</v>
      </c>
      <c r="L24" s="41"/>
      <c r="M24" s="41"/>
      <c r="N24" s="41"/>
    </row>
    <row r="25" spans="1:14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1"/>
      <c r="K25" s="42">
        <f t="shared" si="0"/>
        <v>0</v>
      </c>
      <c r="L25" s="41"/>
      <c r="M25" s="41"/>
      <c r="N25" s="41"/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1"/>
      <c r="K27" s="42">
        <f t="shared" si="0"/>
        <v>0</v>
      </c>
      <c r="L27" s="41"/>
      <c r="M27" s="41"/>
      <c r="N27" s="41"/>
    </row>
    <row r="28" spans="1:14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1"/>
      <c r="K28" s="42">
        <f t="shared" si="0"/>
        <v>0</v>
      </c>
      <c r="L28" s="41"/>
      <c r="M28" s="41"/>
      <c r="N28" s="41"/>
    </row>
    <row r="29" spans="1:14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1"/>
      <c r="K29" s="42">
        <f t="shared" si="0"/>
        <v>0</v>
      </c>
      <c r="L29" s="41"/>
      <c r="M29" s="41"/>
      <c r="N29" s="41"/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0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0</v>
      </c>
      <c r="L32" s="45">
        <f>SUM(L12:L31)</f>
        <v>0</v>
      </c>
      <c r="M32" s="45">
        <f>SUM(M12:M31)</f>
        <v>0</v>
      </c>
      <c r="N32" s="45">
        <f>SUM(N12:N31)</f>
        <v>0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1"/>
      <c r="K42" s="42">
        <f t="shared" si="0"/>
        <v>0</v>
      </c>
      <c r="L42" s="41"/>
      <c r="M42" s="41"/>
      <c r="N42" s="41"/>
    </row>
    <row r="43" spans="1:14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1"/>
      <c r="K43" s="42">
        <f t="shared" si="0"/>
        <v>0</v>
      </c>
      <c r="L43" s="41"/>
      <c r="M43" s="41"/>
      <c r="N43" s="41"/>
    </row>
    <row r="44" spans="1:14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1"/>
      <c r="K44" s="42">
        <f t="shared" si="0"/>
        <v>0</v>
      </c>
      <c r="L44" s="41"/>
      <c r="M44" s="41"/>
      <c r="N44" s="41"/>
    </row>
    <row r="45" spans="1:14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1"/>
      <c r="K45" s="42">
        <f t="shared" si="0"/>
        <v>0</v>
      </c>
      <c r="L45" s="41"/>
      <c r="M45" s="41"/>
      <c r="N45" s="41"/>
    </row>
    <row r="46" spans="1:14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1"/>
      <c r="K46" s="42">
        <f t="shared" si="0"/>
        <v>0</v>
      </c>
      <c r="L46" s="41"/>
      <c r="M46" s="41"/>
      <c r="N46" s="41"/>
    </row>
    <row r="47" spans="1:14" ht="12.75">
      <c r="A47" s="44" t="s">
        <v>74</v>
      </c>
      <c r="B47" s="45">
        <v>121</v>
      </c>
      <c r="C47" s="45">
        <f>SUM(C40:C46)</f>
        <v>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0</v>
      </c>
      <c r="L47" s="45">
        <f>SUM(L40:L46)</f>
        <v>0</v>
      </c>
      <c r="M47" s="45">
        <f>SUM(M40:M46)</f>
        <v>0</v>
      </c>
      <c r="N47" s="45">
        <f>SUM(N40:N46)</f>
        <v>0</v>
      </c>
    </row>
    <row r="48" spans="1:14" ht="12.75">
      <c r="A48" s="44" t="s">
        <v>119</v>
      </c>
      <c r="B48" s="45">
        <v>152</v>
      </c>
      <c r="C48" s="45">
        <f>C32+C39+C47</f>
        <v>0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0</v>
      </c>
      <c r="L48" s="45">
        <f>L32+L39+L47</f>
        <v>0</v>
      </c>
      <c r="M48" s="45">
        <f>M32+M39+M47</f>
        <v>0</v>
      </c>
      <c r="N48" s="45">
        <f>N32+N39+N47</f>
        <v>0</v>
      </c>
    </row>
    <row r="49" spans="1:14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9"/>
      <c r="K49" s="42">
        <f t="shared" si="0"/>
        <v>0</v>
      </c>
      <c r="L49" s="49"/>
      <c r="M49" s="49"/>
      <c r="N49" s="49"/>
    </row>
    <row r="50" spans="1:14" ht="12.75">
      <c r="A50" s="44" t="s">
        <v>75</v>
      </c>
      <c r="B50" s="45">
        <v>159</v>
      </c>
      <c r="C50" s="45">
        <f>C48+C49</f>
        <v>0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0</v>
      </c>
      <c r="L50" s="45">
        <f>L48+L49</f>
        <v>0</v>
      </c>
      <c r="M50" s="45">
        <f>M48+M49</f>
        <v>0</v>
      </c>
      <c r="N50" s="45">
        <f>N48+N49</f>
        <v>0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/>
      <c r="C60" s="188"/>
      <c r="D60" s="188"/>
      <c r="E60" s="62"/>
    </row>
    <row r="61" spans="10:11" ht="12.75">
      <c r="J61" s="187"/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/>
      <c r="I2" s="177"/>
    </row>
    <row r="3" spans="1:9" ht="12.75">
      <c r="A3" s="3"/>
      <c r="G3" s="5" t="s">
        <v>77</v>
      </c>
      <c r="H3" s="176"/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175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/>
      <c r="D17" s="41"/>
      <c r="E17" s="41"/>
      <c r="F17" s="41"/>
      <c r="G17" s="41"/>
      <c r="H17" s="41"/>
      <c r="I17" s="41"/>
      <c r="J17" s="42">
        <f t="shared" si="0"/>
        <v>0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/>
      <c r="D23" s="41"/>
      <c r="E23" s="41"/>
      <c r="F23" s="41"/>
      <c r="G23" s="41"/>
      <c r="H23" s="41"/>
      <c r="I23" s="41"/>
      <c r="J23" s="42">
        <f t="shared" si="0"/>
        <v>0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/>
      <c r="D24" s="41"/>
      <c r="E24" s="41"/>
      <c r="F24" s="41"/>
      <c r="G24" s="41"/>
      <c r="H24" s="41"/>
      <c r="I24" s="41"/>
      <c r="J24" s="42">
        <f t="shared" si="0"/>
        <v>0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/>
      <c r="D25" s="41"/>
      <c r="E25" s="41"/>
      <c r="F25" s="41"/>
      <c r="G25" s="41"/>
      <c r="H25" s="41"/>
      <c r="I25" s="41"/>
      <c r="J25" s="42">
        <f t="shared" si="0"/>
        <v>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/>
      <c r="D27" s="41"/>
      <c r="E27" s="41"/>
      <c r="F27" s="41"/>
      <c r="G27" s="41"/>
      <c r="H27" s="41"/>
      <c r="I27" s="41"/>
      <c r="J27" s="42">
        <f t="shared" si="0"/>
        <v>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/>
      <c r="D28" s="41"/>
      <c r="E28" s="41"/>
      <c r="F28" s="41"/>
      <c r="G28" s="41"/>
      <c r="H28" s="41"/>
      <c r="I28" s="41"/>
      <c r="J28" s="42">
        <f t="shared" si="0"/>
        <v>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/>
      <c r="D29" s="41"/>
      <c r="E29" s="41"/>
      <c r="F29" s="41"/>
      <c r="G29" s="41"/>
      <c r="H29" s="41"/>
      <c r="I29" s="41"/>
      <c r="J29" s="42">
        <f t="shared" si="0"/>
        <v>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0</v>
      </c>
      <c r="D32" s="45">
        <f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/>
      <c r="D42" s="41"/>
      <c r="E42" s="41"/>
      <c r="F42" s="41"/>
      <c r="G42" s="41"/>
      <c r="H42" s="41"/>
      <c r="I42" s="41"/>
      <c r="J42" s="42">
        <f t="shared" si="0"/>
        <v>0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/>
      <c r="D43" s="41"/>
      <c r="E43" s="41"/>
      <c r="F43" s="41"/>
      <c r="G43" s="41"/>
      <c r="H43" s="41"/>
      <c r="I43" s="41"/>
      <c r="J43" s="42">
        <f t="shared" si="0"/>
        <v>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/>
      <c r="D44" s="41"/>
      <c r="E44" s="41"/>
      <c r="F44" s="41"/>
      <c r="G44" s="41"/>
      <c r="H44" s="41"/>
      <c r="I44" s="41"/>
      <c r="J44" s="42">
        <f t="shared" si="0"/>
        <v>0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/>
      <c r="D45" s="41"/>
      <c r="E45" s="41"/>
      <c r="F45" s="41"/>
      <c r="G45" s="41"/>
      <c r="H45" s="41"/>
      <c r="I45" s="41"/>
      <c r="J45" s="42">
        <f t="shared" si="0"/>
        <v>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/>
      <c r="D46" s="41"/>
      <c r="E46" s="41"/>
      <c r="F46" s="41"/>
      <c r="G46" s="41"/>
      <c r="H46" s="41"/>
      <c r="I46" s="41"/>
      <c r="J46" s="42">
        <f t="shared" si="0"/>
        <v>0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0</v>
      </c>
      <c r="D47" s="45">
        <f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2">
        <f t="shared" si="0"/>
        <v>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0</v>
      </c>
      <c r="D48" s="45">
        <f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2">
        <f t="shared" si="0"/>
        <v>0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/>
      <c r="D49" s="49"/>
      <c r="E49" s="49"/>
      <c r="F49" s="49"/>
      <c r="G49" s="49"/>
      <c r="H49" s="49"/>
      <c r="I49" s="49"/>
      <c r="J49" s="42">
        <f t="shared" si="0"/>
        <v>0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0</v>
      </c>
      <c r="D50" s="45">
        <f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2">
        <f t="shared" si="0"/>
        <v>0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/>
      <c r="C60" s="188"/>
      <c r="D60" s="188"/>
      <c r="E60" s="188"/>
      <c r="F60" s="62"/>
    </row>
    <row r="61" spans="8:9" ht="12.75">
      <c r="H61" s="187"/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8"/>
  <sheetViews>
    <sheetView zoomScale="70" zoomScaleNormal="7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2" sqref="B12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3" width="15.75390625" style="63" customWidth="1"/>
    <col min="4" max="10" width="14.625" style="63" customWidth="1"/>
    <col min="11" max="12" width="15.75390625" style="63" customWidth="1"/>
    <col min="13" max="13" width="8.75390625" style="63" customWidth="1"/>
    <col min="14" max="14" width="15.75390625" style="63" customWidth="1"/>
    <col min="15" max="16" width="13.75390625" style="63" customWidth="1"/>
    <col min="17" max="16384" width="9.125" style="63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95"/>
      <c r="L2" s="196"/>
    </row>
    <row r="3" spans="1:12" ht="12.75">
      <c r="A3" s="3"/>
      <c r="H3" s="4"/>
      <c r="I3" s="4"/>
      <c r="J3" s="5" t="s">
        <v>77</v>
      </c>
      <c r="K3" s="195"/>
      <c r="L3" s="196"/>
    </row>
    <row r="4" spans="1:7" ht="18" customHeight="1">
      <c r="A4" s="6"/>
      <c r="E4" s="200" t="s">
        <v>55</v>
      </c>
      <c r="F4" s="200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6" ht="18">
      <c r="A5" s="179" t="s">
        <v>82</v>
      </c>
      <c r="B5" s="179"/>
      <c r="C5" s="179"/>
      <c r="D5" s="179"/>
      <c r="E5" s="179"/>
      <c r="F5" s="179"/>
      <c r="G5" s="7" t="s">
        <v>83</v>
      </c>
      <c r="H5" s="178" t="s">
        <v>195</v>
      </c>
      <c r="I5" s="178"/>
      <c r="J5" s="178"/>
      <c r="K5" s="178"/>
      <c r="L5" s="178"/>
      <c r="M5" s="178"/>
      <c r="N5" s="178"/>
      <c r="O5" s="178"/>
      <c r="P5" s="178"/>
    </row>
    <row r="6" spans="1:12" ht="15.75" customHeight="1" thickBot="1">
      <c r="A6" s="65"/>
      <c r="L6" s="66" t="s">
        <v>76</v>
      </c>
    </row>
    <row r="7" spans="1:16" ht="12.75">
      <c r="A7" s="67"/>
      <c r="B7" s="68"/>
      <c r="C7" s="184" t="s">
        <v>1</v>
      </c>
      <c r="D7" s="185"/>
      <c r="E7" s="69"/>
      <c r="F7" s="13"/>
      <c r="G7" s="69"/>
      <c r="H7" s="70"/>
      <c r="I7" s="71"/>
      <c r="J7" s="71"/>
      <c r="K7" s="16" t="s">
        <v>2</v>
      </c>
      <c r="L7" s="16" t="s">
        <v>45</v>
      </c>
      <c r="M7" s="72"/>
      <c r="N7" s="72" t="s">
        <v>2</v>
      </c>
      <c r="O7" s="72" t="s">
        <v>200</v>
      </c>
      <c r="P7" s="72" t="s">
        <v>200</v>
      </c>
    </row>
    <row r="8" spans="1:16" ht="12.75">
      <c r="A8" s="73" t="s">
        <v>3</v>
      </c>
      <c r="B8" s="18" t="s">
        <v>49</v>
      </c>
      <c r="C8" s="74" t="s">
        <v>4</v>
      </c>
      <c r="D8" s="75" t="s">
        <v>5</v>
      </c>
      <c r="E8" s="76" t="s">
        <v>6</v>
      </c>
      <c r="F8" s="77" t="s">
        <v>80</v>
      </c>
      <c r="G8" s="76" t="s">
        <v>81</v>
      </c>
      <c r="H8" s="78" t="s">
        <v>7</v>
      </c>
      <c r="I8" s="76" t="s">
        <v>42</v>
      </c>
      <c r="J8" s="76" t="s">
        <v>78</v>
      </c>
      <c r="K8" s="22" t="s">
        <v>8</v>
      </c>
      <c r="L8" s="22" t="s">
        <v>47</v>
      </c>
      <c r="M8" s="79" t="s">
        <v>53</v>
      </c>
      <c r="N8" s="79" t="s">
        <v>8</v>
      </c>
      <c r="O8" s="79" t="s">
        <v>199</v>
      </c>
      <c r="P8" s="79" t="s">
        <v>199</v>
      </c>
    </row>
    <row r="9" spans="1:16" ht="12.75">
      <c r="A9" s="80"/>
      <c r="B9" s="18" t="s">
        <v>50</v>
      </c>
      <c r="C9" s="74" t="s">
        <v>9</v>
      </c>
      <c r="D9" s="75" t="s">
        <v>10</v>
      </c>
      <c r="E9" s="76" t="s">
        <v>11</v>
      </c>
      <c r="F9" s="76" t="s">
        <v>10</v>
      </c>
      <c r="G9" s="76" t="s">
        <v>12</v>
      </c>
      <c r="H9" s="81" t="s">
        <v>13</v>
      </c>
      <c r="I9" s="77" t="s">
        <v>43</v>
      </c>
      <c r="J9" s="77" t="s">
        <v>79</v>
      </c>
      <c r="K9" s="22" t="s">
        <v>14</v>
      </c>
      <c r="L9" s="22" t="s">
        <v>14</v>
      </c>
      <c r="M9" s="79" t="s">
        <v>54</v>
      </c>
      <c r="N9" s="79" t="s">
        <v>176</v>
      </c>
      <c r="O9" s="79" t="s">
        <v>198</v>
      </c>
      <c r="P9" s="79" t="s">
        <v>201</v>
      </c>
    </row>
    <row r="10" spans="1:16" ht="13.5" thickBot="1">
      <c r="A10" s="25"/>
      <c r="B10" s="82"/>
      <c r="C10" s="83"/>
      <c r="D10" s="84"/>
      <c r="E10" s="28" t="s">
        <v>16</v>
      </c>
      <c r="F10" s="27" t="s">
        <v>17</v>
      </c>
      <c r="G10" s="85" t="s">
        <v>18</v>
      </c>
      <c r="H10" s="86" t="s">
        <v>19</v>
      </c>
      <c r="I10" s="87" t="s">
        <v>44</v>
      </c>
      <c r="J10" s="87" t="s">
        <v>44</v>
      </c>
      <c r="K10" s="31" t="s">
        <v>20</v>
      </c>
      <c r="L10" s="27" t="s">
        <v>46</v>
      </c>
      <c r="M10" s="144" t="s">
        <v>15</v>
      </c>
      <c r="N10" s="144" t="s">
        <v>177</v>
      </c>
      <c r="O10" s="144" t="s">
        <v>52</v>
      </c>
      <c r="P10" s="144" t="s">
        <v>56</v>
      </c>
    </row>
    <row r="11" spans="1:16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89"/>
      <c r="K11" s="89"/>
      <c r="L11" s="90"/>
      <c r="M11" s="91"/>
      <c r="N11" s="91"/>
      <c r="O11" s="91"/>
      <c r="P11" s="91"/>
    </row>
    <row r="12" spans="1:17" ht="12.75" customHeight="1">
      <c r="A12" s="93" t="s">
        <v>22</v>
      </c>
      <c r="B12" s="94">
        <v>71</v>
      </c>
      <c r="C12" s="95">
        <f>'01'!C12+'13'!C12+'02'!C12+'03'!C12+'04'!C12+'05'!C12+'06'!C12+'07'!C12+'08'!C12+'09'!C12+'10'!C12+'11'!C12+'12'!C12</f>
        <v>0</v>
      </c>
      <c r="D12" s="95">
        <f>'01'!D12+'13'!D12+'02'!D12+'03'!D12+'04'!D12+'05'!D12+'06'!D12+'07'!D12+'08'!D12+'09'!D12+'10'!D12+'11'!D12+'12'!D12</f>
        <v>0</v>
      </c>
      <c r="E12" s="95">
        <f>'01'!E12+'13'!E12+'02'!E12+'03'!E12+'04'!E12+'05'!E12+'06'!E12+'07'!E12+'08'!E12+'09'!E12+'10'!E12+'11'!E12+'12'!E12</f>
        <v>0</v>
      </c>
      <c r="F12" s="95">
        <f>'01'!F12+'13'!F12+'02'!F12+'03'!F12+'04'!F12+'05'!F12+'06'!F12+'07'!F12+'08'!F12+'09'!F12+'10'!F12+'11'!F12+'12'!F12</f>
        <v>0</v>
      </c>
      <c r="G12" s="95">
        <f>'01'!G12+'13'!G12+'02'!G12+'03'!G12+'04'!G12+'05'!G12+'06'!G12+'07'!G12+'08'!G12+'09'!G12+'10'!G12+'11'!G12+'12'!G12</f>
        <v>0</v>
      </c>
      <c r="H12" s="95">
        <f>'01'!H12+'13'!H12+'02'!H12+'03'!H12+'04'!H12+'05'!H12+'06'!H12+'07'!H12+'08'!H12+'09'!H12+'10'!H12+'11'!H12+'12'!H12</f>
        <v>0</v>
      </c>
      <c r="I12" s="95">
        <f>'01'!I12+'13'!I12+'02'!I12+'03'!I12+'04'!I12+'05'!I12+'06'!I12+'07'!I12+'08'!I12+'09'!I12+'10'!I12+'11'!I12+'12'!I12</f>
        <v>0</v>
      </c>
      <c r="J12" s="95">
        <f>'01'!J12+'13'!J12+'02'!J12+'03'!J12+'04'!J12+'05'!J12+'06'!J12+'07'!J12+'08'!J12+'09'!J12+'10'!J12+'11'!J12+'12'!J12</f>
        <v>0</v>
      </c>
      <c r="K12" s="95">
        <f>'01'!K12+'13'!K12+'02'!K12+'03'!K12+'04'!K12+'05'!K12+'06'!K12+'07'!K12+'08'!K12+'09'!K12+'10'!K12+'11'!K12+'12'!K12</f>
        <v>0</v>
      </c>
      <c r="L12" s="95">
        <f>'01'!L12+'13'!L12+'02'!L12+'03'!L12+'04'!L12+'05'!L12+'06'!L12+'07'!L12+'08'!L12+'09'!L12+'10'!L12+'11'!L12+'12'!L12</f>
        <v>0</v>
      </c>
      <c r="M12" s="142">
        <f>IF($G$4=0,0,('01'!M12+'13'!M12+'02'!M12+'03'!M12+'04'!M12+'05'!M12+'06'!M12+'07'!M12+'08'!M12+'09'!M12+'10'!M12+'11'!M12+'12'!M12)/$G$4)</f>
        <v>0</v>
      </c>
      <c r="N12" s="96"/>
      <c r="O12" s="97">
        <f>IF(N12=0,N12,K12/N12)</f>
        <v>0</v>
      </c>
      <c r="P12" s="98">
        <f>IF(M12=0,M12,(K12/M12)/$G$4)</f>
        <v>0</v>
      </c>
      <c r="Q12" s="99"/>
    </row>
    <row r="13" spans="1:16" ht="12.75" customHeight="1">
      <c r="A13" s="93" t="s">
        <v>23</v>
      </c>
      <c r="B13" s="94">
        <v>72</v>
      </c>
      <c r="C13" s="95">
        <f>'01'!C13+'13'!C13+'02'!C13+'03'!C13+'04'!C13+'05'!C13+'06'!C13+'07'!C13+'08'!C13+'09'!C13+'10'!C13+'11'!C13+'12'!C13</f>
        <v>0</v>
      </c>
      <c r="D13" s="95">
        <f>'01'!D13+'13'!D13+'02'!D13+'03'!D13+'04'!D13+'05'!D13+'06'!D13+'07'!D13+'08'!D13+'09'!D13+'10'!D13+'11'!D13+'12'!D13</f>
        <v>0</v>
      </c>
      <c r="E13" s="95">
        <f>'01'!E13+'13'!E13+'02'!E13+'03'!E13+'04'!E13+'05'!E13+'06'!E13+'07'!E13+'08'!E13+'09'!E13+'10'!E13+'11'!E13+'12'!E13</f>
        <v>0</v>
      </c>
      <c r="F13" s="95">
        <f>'01'!F13+'13'!F13+'02'!F13+'03'!F13+'04'!F13+'05'!F13+'06'!F13+'07'!F13+'08'!F13+'09'!F13+'10'!F13+'11'!F13+'12'!F13</f>
        <v>0</v>
      </c>
      <c r="G13" s="95">
        <f>'01'!G13+'13'!G13+'02'!G13+'03'!G13+'04'!G13+'05'!G13+'06'!G13+'07'!G13+'08'!G13+'09'!G13+'10'!G13+'11'!G13+'12'!G13</f>
        <v>0</v>
      </c>
      <c r="H13" s="95">
        <f>'01'!H13+'13'!H13+'02'!H13+'03'!H13+'04'!H13+'05'!H13+'06'!H13+'07'!H13+'08'!H13+'09'!H13+'10'!H13+'11'!H13+'12'!H13</f>
        <v>0</v>
      </c>
      <c r="I13" s="95">
        <f>'01'!I13+'13'!I13+'02'!I13+'03'!I13+'04'!I13+'05'!I13+'06'!I13+'07'!I13+'08'!I13+'09'!I13+'10'!I13+'11'!I13+'12'!I13</f>
        <v>0</v>
      </c>
      <c r="J13" s="95">
        <f>'01'!J13+'13'!J13+'02'!J13+'03'!J13+'04'!J13+'05'!J13+'06'!J13+'07'!J13+'08'!J13+'09'!J13+'10'!J13+'11'!J13+'12'!J13</f>
        <v>0</v>
      </c>
      <c r="K13" s="95">
        <f>'01'!K13+'13'!K13+'02'!K13+'03'!K13+'04'!K13+'05'!K13+'06'!K13+'07'!K13+'08'!K13+'09'!K13+'10'!K13+'11'!K13+'12'!K13</f>
        <v>0</v>
      </c>
      <c r="L13" s="95">
        <f>'01'!L13+'13'!L13+'02'!L13+'03'!L13+'04'!L13+'05'!L13+'06'!L13+'07'!L13+'08'!L13+'09'!L13+'10'!L13+'11'!L13+'12'!L13</f>
        <v>0</v>
      </c>
      <c r="M13" s="142">
        <f>IF($G$4=0,0,('01'!M13+'13'!M13+'02'!M13+'03'!M13+'04'!M13+'05'!M13+'06'!M13+'07'!M13+'08'!M13+'09'!M13+'10'!M13+'11'!M13+'12'!M13)/$G$4)</f>
        <v>0</v>
      </c>
      <c r="N13" s="96"/>
      <c r="O13" s="97">
        <f aca="true" t="shared" si="0" ref="O13:O50">IF(N13=0,N13,K13/N13)</f>
        <v>0</v>
      </c>
      <c r="P13" s="98">
        <f aca="true" t="shared" si="1" ref="P13:P50">IF(M13=0,M13,(K13/M13)/$G$4)</f>
        <v>0</v>
      </c>
    </row>
    <row r="14" spans="1:16" ht="12.75" customHeight="1">
      <c r="A14" s="93" t="s">
        <v>24</v>
      </c>
      <c r="B14" s="94">
        <v>73</v>
      </c>
      <c r="C14" s="95">
        <f>'01'!C14+'13'!C14+'02'!C14+'03'!C14+'04'!C14+'05'!C14+'06'!C14+'07'!C14+'08'!C14+'09'!C14+'10'!C14+'11'!C14+'12'!C14</f>
        <v>0</v>
      </c>
      <c r="D14" s="95">
        <f>'01'!D14+'13'!D14+'02'!D14+'03'!D14+'04'!D14+'05'!D14+'06'!D14+'07'!D14+'08'!D14+'09'!D14+'10'!D14+'11'!D14+'12'!D14</f>
        <v>0</v>
      </c>
      <c r="E14" s="95">
        <f>'01'!E14+'13'!E14+'02'!E14+'03'!E14+'04'!E14+'05'!E14+'06'!E14+'07'!E14+'08'!E14+'09'!E14+'10'!E14+'11'!E14+'12'!E14</f>
        <v>0</v>
      </c>
      <c r="F14" s="95">
        <f>'01'!F14+'13'!F14+'02'!F14+'03'!F14+'04'!F14+'05'!F14+'06'!F14+'07'!F14+'08'!F14+'09'!F14+'10'!F14+'11'!F14+'12'!F14</f>
        <v>0</v>
      </c>
      <c r="G14" s="95">
        <f>'01'!G14+'13'!G14+'02'!G14+'03'!G14+'04'!G14+'05'!G14+'06'!G14+'07'!G14+'08'!G14+'09'!G14+'10'!G14+'11'!G14+'12'!G14</f>
        <v>0</v>
      </c>
      <c r="H14" s="95">
        <f>'01'!H14+'13'!H14+'02'!H14+'03'!H14+'04'!H14+'05'!H14+'06'!H14+'07'!H14+'08'!H14+'09'!H14+'10'!H14+'11'!H14+'12'!H14</f>
        <v>0</v>
      </c>
      <c r="I14" s="95">
        <f>'01'!I14+'13'!I14+'02'!I14+'03'!I14+'04'!I14+'05'!I14+'06'!I14+'07'!I14+'08'!I14+'09'!I14+'10'!I14+'11'!I14+'12'!I14</f>
        <v>0</v>
      </c>
      <c r="J14" s="95">
        <f>'01'!J14+'13'!J14+'02'!J14+'03'!J14+'04'!J14+'05'!J14+'06'!J14+'07'!J14+'08'!J14+'09'!J14+'10'!J14+'11'!J14+'12'!J14</f>
        <v>0</v>
      </c>
      <c r="K14" s="95">
        <f>'01'!K14+'13'!K14+'02'!K14+'03'!K14+'04'!K14+'05'!K14+'06'!K14+'07'!K14+'08'!K14+'09'!K14+'10'!K14+'11'!K14+'12'!K14</f>
        <v>0</v>
      </c>
      <c r="L14" s="95">
        <f>'01'!L14+'13'!L14+'02'!L14+'03'!L14+'04'!L14+'05'!L14+'06'!L14+'07'!L14+'08'!L14+'09'!L14+'10'!L14+'11'!L14+'12'!L14</f>
        <v>0</v>
      </c>
      <c r="M14" s="142">
        <f>IF($G$4=0,0,('01'!M14+'13'!M14+'02'!M14+'03'!M14+'04'!M14+'05'!M14+'06'!M14+'07'!M14+'08'!M14+'09'!M14+'10'!M14+'11'!M14+'12'!M14)/$G$4)</f>
        <v>0</v>
      </c>
      <c r="N14" s="96"/>
      <c r="O14" s="97">
        <f t="shared" si="0"/>
        <v>0</v>
      </c>
      <c r="P14" s="98">
        <f t="shared" si="1"/>
        <v>0</v>
      </c>
    </row>
    <row r="15" spans="1:16" ht="12.75" customHeight="1">
      <c r="A15" s="93" t="s">
        <v>26</v>
      </c>
      <c r="B15" s="94">
        <v>74</v>
      </c>
      <c r="C15" s="95">
        <f>'01'!C15+'13'!C15+'02'!C15+'03'!C15+'04'!C15+'05'!C15+'06'!C15+'07'!C15+'08'!C15+'09'!C15+'10'!C15+'11'!C15+'12'!C15</f>
        <v>0</v>
      </c>
      <c r="D15" s="95">
        <f>'01'!D15+'13'!D15+'02'!D15+'03'!D15+'04'!D15+'05'!D15+'06'!D15+'07'!D15+'08'!D15+'09'!D15+'10'!D15+'11'!D15+'12'!D15</f>
        <v>0</v>
      </c>
      <c r="E15" s="95">
        <f>'01'!E15+'13'!E15+'02'!E15+'03'!E15+'04'!E15+'05'!E15+'06'!E15+'07'!E15+'08'!E15+'09'!E15+'10'!E15+'11'!E15+'12'!E15</f>
        <v>0</v>
      </c>
      <c r="F15" s="95">
        <f>'01'!F15+'13'!F15+'02'!F15+'03'!F15+'04'!F15+'05'!F15+'06'!F15+'07'!F15+'08'!F15+'09'!F15+'10'!F15+'11'!F15+'12'!F15</f>
        <v>0</v>
      </c>
      <c r="G15" s="95">
        <f>'01'!G15+'13'!G15+'02'!G15+'03'!G15+'04'!G15+'05'!G15+'06'!G15+'07'!G15+'08'!G15+'09'!G15+'10'!G15+'11'!G15+'12'!G15</f>
        <v>0</v>
      </c>
      <c r="H15" s="95">
        <f>'01'!H15+'13'!H15+'02'!H15+'03'!H15+'04'!H15+'05'!H15+'06'!H15+'07'!H15+'08'!H15+'09'!H15+'10'!H15+'11'!H15+'12'!H15</f>
        <v>0</v>
      </c>
      <c r="I15" s="95">
        <f>'01'!I15+'13'!I15+'02'!I15+'03'!I15+'04'!I15+'05'!I15+'06'!I15+'07'!I15+'08'!I15+'09'!I15+'10'!I15+'11'!I15+'12'!I15</f>
        <v>0</v>
      </c>
      <c r="J15" s="95">
        <f>'01'!J15+'13'!J15+'02'!J15+'03'!J15+'04'!J15+'05'!J15+'06'!J15+'07'!J15+'08'!J15+'09'!J15+'10'!J15+'11'!J15+'12'!J15</f>
        <v>0</v>
      </c>
      <c r="K15" s="95">
        <f>'01'!K15+'13'!K15+'02'!K15+'03'!K15+'04'!K15+'05'!K15+'06'!K15+'07'!K15+'08'!K15+'09'!K15+'10'!K15+'11'!K15+'12'!K15</f>
        <v>0</v>
      </c>
      <c r="L15" s="95">
        <f>'01'!L15+'13'!L15+'02'!L15+'03'!L15+'04'!L15+'05'!L15+'06'!L15+'07'!L15+'08'!L15+'09'!L15+'10'!L15+'11'!L15+'12'!L15</f>
        <v>0</v>
      </c>
      <c r="M15" s="142">
        <f>IF($G$4=0,0,('01'!M15+'13'!M15+'02'!M15+'03'!M15+'04'!M15+'05'!M15+'06'!M15+'07'!M15+'08'!M15+'09'!M15+'10'!M15+'11'!M15+'12'!M15)/$G$4)</f>
        <v>0</v>
      </c>
      <c r="N15" s="96"/>
      <c r="O15" s="97">
        <f t="shared" si="0"/>
        <v>0</v>
      </c>
      <c r="P15" s="98">
        <f t="shared" si="1"/>
        <v>0</v>
      </c>
    </row>
    <row r="16" spans="1:16" ht="12.75" customHeight="1">
      <c r="A16" s="93" t="s">
        <v>25</v>
      </c>
      <c r="B16" s="94">
        <v>75</v>
      </c>
      <c r="C16" s="95">
        <f>'01'!C16+'13'!C16+'02'!C16+'03'!C16+'04'!C16+'05'!C16+'06'!C16+'07'!C16+'08'!C16+'09'!C16+'10'!C16+'11'!C16+'12'!C16</f>
        <v>0</v>
      </c>
      <c r="D16" s="95">
        <f>'01'!D16+'13'!D16+'02'!D16+'03'!D16+'04'!D16+'05'!D16+'06'!D16+'07'!D16+'08'!D16+'09'!D16+'10'!D16+'11'!D16+'12'!D16</f>
        <v>0</v>
      </c>
      <c r="E16" s="95">
        <f>'01'!E16+'13'!E16+'02'!E16+'03'!E16+'04'!E16+'05'!E16+'06'!E16+'07'!E16+'08'!E16+'09'!E16+'10'!E16+'11'!E16+'12'!E16</f>
        <v>0</v>
      </c>
      <c r="F16" s="95">
        <f>'01'!F16+'13'!F16+'02'!F16+'03'!F16+'04'!F16+'05'!F16+'06'!F16+'07'!F16+'08'!F16+'09'!F16+'10'!F16+'11'!F16+'12'!F16</f>
        <v>0</v>
      </c>
      <c r="G16" s="95">
        <f>'01'!G16+'13'!G16+'02'!G16+'03'!G16+'04'!G16+'05'!G16+'06'!G16+'07'!G16+'08'!G16+'09'!G16+'10'!G16+'11'!G16+'12'!G16</f>
        <v>0</v>
      </c>
      <c r="H16" s="95">
        <f>'01'!H16+'13'!H16+'02'!H16+'03'!H16+'04'!H16+'05'!H16+'06'!H16+'07'!H16+'08'!H16+'09'!H16+'10'!H16+'11'!H16+'12'!H16</f>
        <v>0</v>
      </c>
      <c r="I16" s="95">
        <f>'01'!I16+'13'!I16+'02'!I16+'03'!I16+'04'!I16+'05'!I16+'06'!I16+'07'!I16+'08'!I16+'09'!I16+'10'!I16+'11'!I16+'12'!I16</f>
        <v>0</v>
      </c>
      <c r="J16" s="95">
        <f>'01'!J16+'13'!J16+'02'!J16+'03'!J16+'04'!J16+'05'!J16+'06'!J16+'07'!J16+'08'!J16+'09'!J16+'10'!J16+'11'!J16+'12'!J16</f>
        <v>0</v>
      </c>
      <c r="K16" s="95">
        <f>'01'!K16+'13'!K16+'02'!K16+'03'!K16+'04'!K16+'05'!K16+'06'!K16+'07'!K16+'08'!K16+'09'!K16+'10'!K16+'11'!K16+'12'!K16</f>
        <v>0</v>
      </c>
      <c r="L16" s="95">
        <f>'01'!L16+'13'!L16+'02'!L16+'03'!L16+'04'!L16+'05'!L16+'06'!L16+'07'!L16+'08'!L16+'09'!L16+'10'!L16+'11'!L16+'12'!L16</f>
        <v>0</v>
      </c>
      <c r="M16" s="142">
        <f>IF($G$4=0,0,('01'!M16+'13'!M16+'02'!M16+'03'!M16+'04'!M16+'05'!M16+'06'!M16+'07'!M16+'08'!M16+'09'!M16+'10'!M16+'11'!M16+'12'!M16)/$G$4)</f>
        <v>0</v>
      </c>
      <c r="N16" s="96"/>
      <c r="O16" s="97">
        <f t="shared" si="0"/>
        <v>0</v>
      </c>
      <c r="P16" s="98">
        <f t="shared" si="1"/>
        <v>0</v>
      </c>
    </row>
    <row r="17" spans="1:16" ht="12.75" customHeight="1">
      <c r="A17" s="93" t="s">
        <v>27</v>
      </c>
      <c r="B17" s="94">
        <v>76</v>
      </c>
      <c r="C17" s="95">
        <f>'01'!C17+'13'!C17+'02'!C17+'03'!C17+'04'!C17+'05'!C17+'06'!C17+'07'!C17+'08'!C17+'09'!C17+'10'!C17+'11'!C17+'12'!C17</f>
        <v>4554708</v>
      </c>
      <c r="D17" s="95">
        <f>'01'!D17+'13'!D17+'02'!D17+'03'!D17+'04'!D17+'05'!D17+'06'!D17+'07'!D17+'08'!D17+'09'!D17+'10'!D17+'11'!D17+'12'!D17</f>
        <v>0</v>
      </c>
      <c r="E17" s="95">
        <f>'01'!E17+'13'!E17+'02'!E17+'03'!E17+'04'!E17+'05'!E17+'06'!E17+'07'!E17+'08'!E17+'09'!E17+'10'!E17+'11'!E17+'12'!E17</f>
        <v>0</v>
      </c>
      <c r="F17" s="95">
        <f>'01'!F17+'13'!F17+'02'!F17+'03'!F17+'04'!F17+'05'!F17+'06'!F17+'07'!F17+'08'!F17+'09'!F17+'10'!F17+'11'!F17+'12'!F17</f>
        <v>0</v>
      </c>
      <c r="G17" s="95">
        <f>'01'!G17+'13'!G17+'02'!G17+'03'!G17+'04'!G17+'05'!G17+'06'!G17+'07'!G17+'08'!G17+'09'!G17+'10'!G17+'11'!G17+'12'!G17</f>
        <v>698606</v>
      </c>
      <c r="H17" s="95">
        <f>'01'!H17+'13'!H17+'02'!H17+'03'!H17+'04'!H17+'05'!H17+'06'!H17+'07'!H17+'08'!H17+'09'!H17+'10'!H17+'11'!H17+'12'!H17</f>
        <v>0</v>
      </c>
      <c r="I17" s="95">
        <f>'01'!I17+'13'!I17+'02'!I17+'03'!I17+'04'!I17+'05'!I17+'06'!I17+'07'!I17+'08'!I17+'09'!I17+'10'!I17+'11'!I17+'12'!I17</f>
        <v>0</v>
      </c>
      <c r="J17" s="95">
        <f>'01'!J17+'13'!J17+'02'!J17+'03'!J17+'04'!J17+'05'!J17+'06'!J17+'07'!J17+'08'!J17+'09'!J17+'10'!J17+'11'!J17+'12'!J17</f>
        <v>311538</v>
      </c>
      <c r="K17" s="95">
        <f>'01'!K17+'13'!K17+'02'!K17+'03'!K17+'04'!K17+'05'!K17+'06'!K17+'07'!K17+'08'!K17+'09'!K17+'10'!K17+'11'!K17+'12'!K17</f>
        <v>5564852</v>
      </c>
      <c r="L17" s="95">
        <f>'01'!L17+'13'!L17+'02'!L17+'03'!L17+'04'!L17+'05'!L17+'06'!L17+'07'!L17+'08'!L17+'09'!L17+'10'!L17+'11'!L17+'12'!L17</f>
        <v>253241</v>
      </c>
      <c r="M17" s="142">
        <f>IF($G$4=0,0,('01'!M17+'13'!M17+'02'!M17+'03'!M17+'04'!M17+'05'!M17+'06'!M17+'07'!M17+'08'!M17+'09'!M17+'10'!M17+'11'!M17+'12'!M17)/$G$4)</f>
        <v>2.5</v>
      </c>
      <c r="N17" s="96">
        <v>8370000</v>
      </c>
      <c r="O17" s="97">
        <f t="shared" si="0"/>
        <v>0.6648568697729988</v>
      </c>
      <c r="P17" s="98">
        <f t="shared" si="1"/>
        <v>278242.6</v>
      </c>
    </row>
    <row r="18" spans="1:16" ht="12.75" customHeight="1">
      <c r="A18" s="93" t="s">
        <v>28</v>
      </c>
      <c r="B18" s="94">
        <v>77</v>
      </c>
      <c r="C18" s="95">
        <f>'01'!C18+'13'!C18+'02'!C18+'03'!C18+'04'!C18+'05'!C18+'06'!C18+'07'!C18+'08'!C18+'09'!C18+'10'!C18+'11'!C18+'12'!C18</f>
        <v>0</v>
      </c>
      <c r="D18" s="95">
        <f>'01'!D18+'13'!D18+'02'!D18+'03'!D18+'04'!D18+'05'!D18+'06'!D18+'07'!D18+'08'!D18+'09'!D18+'10'!D18+'11'!D18+'12'!D18</f>
        <v>0</v>
      </c>
      <c r="E18" s="95">
        <f>'01'!E18+'13'!E18+'02'!E18+'03'!E18+'04'!E18+'05'!E18+'06'!E18+'07'!E18+'08'!E18+'09'!E18+'10'!E18+'11'!E18+'12'!E18</f>
        <v>0</v>
      </c>
      <c r="F18" s="95">
        <f>'01'!F18+'13'!F18+'02'!F18+'03'!F18+'04'!F18+'05'!F18+'06'!F18+'07'!F18+'08'!F18+'09'!F18+'10'!F18+'11'!F18+'12'!F18</f>
        <v>0</v>
      </c>
      <c r="G18" s="95">
        <f>'01'!G18+'13'!G18+'02'!G18+'03'!G18+'04'!G18+'05'!G18+'06'!G18+'07'!G18+'08'!G18+'09'!G18+'10'!G18+'11'!G18+'12'!G18</f>
        <v>0</v>
      </c>
      <c r="H18" s="95">
        <f>'01'!H18+'13'!H18+'02'!H18+'03'!H18+'04'!H18+'05'!H18+'06'!H18+'07'!H18+'08'!H18+'09'!H18+'10'!H18+'11'!H18+'12'!H18</f>
        <v>0</v>
      </c>
      <c r="I18" s="95">
        <f>'01'!I18+'13'!I18+'02'!I18+'03'!I18+'04'!I18+'05'!I18+'06'!I18+'07'!I18+'08'!I18+'09'!I18+'10'!I18+'11'!I18+'12'!I18</f>
        <v>0</v>
      </c>
      <c r="J18" s="95">
        <f>'01'!J18+'13'!J18+'02'!J18+'03'!J18+'04'!J18+'05'!J18+'06'!J18+'07'!J18+'08'!J18+'09'!J18+'10'!J18+'11'!J18+'12'!J18</f>
        <v>0</v>
      </c>
      <c r="K18" s="95">
        <f>'01'!K18+'13'!K18+'02'!K18+'03'!K18+'04'!K18+'05'!K18+'06'!K18+'07'!K18+'08'!K18+'09'!K18+'10'!K18+'11'!K18+'12'!K18</f>
        <v>0</v>
      </c>
      <c r="L18" s="95">
        <f>'01'!L18+'13'!L18+'02'!L18+'03'!L18+'04'!L18+'05'!L18+'06'!L18+'07'!L18+'08'!L18+'09'!L18+'10'!L18+'11'!L18+'12'!L18</f>
        <v>0</v>
      </c>
      <c r="M18" s="142">
        <f>IF($G$4=0,0,('01'!M18+'13'!M18+'02'!M18+'03'!M18+'04'!M18+'05'!M18+'06'!M18+'07'!M18+'08'!M18+'09'!M18+'10'!M18+'11'!M18+'12'!M18)/$G$4)</f>
        <v>0</v>
      </c>
      <c r="N18" s="96"/>
      <c r="O18" s="97">
        <f t="shared" si="0"/>
        <v>0</v>
      </c>
      <c r="P18" s="98">
        <f t="shared" si="1"/>
        <v>0</v>
      </c>
    </row>
    <row r="19" spans="1:16" ht="12.75" customHeight="1">
      <c r="A19" s="93" t="s">
        <v>29</v>
      </c>
      <c r="B19" s="94">
        <v>78</v>
      </c>
      <c r="C19" s="95">
        <f>'01'!C19+'13'!C19+'02'!C19+'03'!C19+'04'!C19+'05'!C19+'06'!C19+'07'!C19+'08'!C19+'09'!C19+'10'!C19+'11'!C19+'12'!C19</f>
        <v>0</v>
      </c>
      <c r="D19" s="95">
        <f>'01'!D19+'13'!D19+'02'!D19+'03'!D19+'04'!D19+'05'!D19+'06'!D19+'07'!D19+'08'!D19+'09'!D19+'10'!D19+'11'!D19+'12'!D19</f>
        <v>0</v>
      </c>
      <c r="E19" s="95">
        <f>'01'!E19+'13'!E19+'02'!E19+'03'!E19+'04'!E19+'05'!E19+'06'!E19+'07'!E19+'08'!E19+'09'!E19+'10'!E19+'11'!E19+'12'!E19</f>
        <v>0</v>
      </c>
      <c r="F19" s="95">
        <f>'01'!F19+'13'!F19+'02'!F19+'03'!F19+'04'!F19+'05'!F19+'06'!F19+'07'!F19+'08'!F19+'09'!F19+'10'!F19+'11'!F19+'12'!F19</f>
        <v>0</v>
      </c>
      <c r="G19" s="95">
        <f>'01'!G19+'13'!G19+'02'!G19+'03'!G19+'04'!G19+'05'!G19+'06'!G19+'07'!G19+'08'!G19+'09'!G19+'10'!G19+'11'!G19+'12'!G19</f>
        <v>0</v>
      </c>
      <c r="H19" s="95">
        <f>'01'!H19+'13'!H19+'02'!H19+'03'!H19+'04'!H19+'05'!H19+'06'!H19+'07'!H19+'08'!H19+'09'!H19+'10'!H19+'11'!H19+'12'!H19</f>
        <v>0</v>
      </c>
      <c r="I19" s="95">
        <f>'01'!I19+'13'!I19+'02'!I19+'03'!I19+'04'!I19+'05'!I19+'06'!I19+'07'!I19+'08'!I19+'09'!I19+'10'!I19+'11'!I19+'12'!I19</f>
        <v>0</v>
      </c>
      <c r="J19" s="95">
        <f>'01'!J19+'13'!J19+'02'!J19+'03'!J19+'04'!J19+'05'!J19+'06'!J19+'07'!J19+'08'!J19+'09'!J19+'10'!J19+'11'!J19+'12'!J19</f>
        <v>0</v>
      </c>
      <c r="K19" s="95">
        <f>'01'!K19+'13'!K19+'02'!K19+'03'!K19+'04'!K19+'05'!K19+'06'!K19+'07'!K19+'08'!K19+'09'!K19+'10'!K19+'11'!K19+'12'!K19</f>
        <v>0</v>
      </c>
      <c r="L19" s="95">
        <f>'01'!L19+'13'!L19+'02'!L19+'03'!L19+'04'!L19+'05'!L19+'06'!L19+'07'!L19+'08'!L19+'09'!L19+'10'!L19+'11'!L19+'12'!L19</f>
        <v>0</v>
      </c>
      <c r="M19" s="142">
        <f>IF($G$4=0,0,('01'!M19+'13'!M19+'02'!M19+'03'!M19+'04'!M19+'05'!M19+'06'!M19+'07'!M19+'08'!M19+'09'!M19+'10'!M19+'11'!M19+'12'!M19)/$G$4)</f>
        <v>0</v>
      </c>
      <c r="N19" s="96"/>
      <c r="O19" s="97">
        <f t="shared" si="0"/>
        <v>0</v>
      </c>
      <c r="P19" s="98">
        <f t="shared" si="1"/>
        <v>0</v>
      </c>
    </row>
    <row r="20" spans="1:16" ht="12.75" customHeight="1">
      <c r="A20" s="93" t="s">
        <v>30</v>
      </c>
      <c r="B20" s="94">
        <v>79</v>
      </c>
      <c r="C20" s="95">
        <f>'01'!C20+'13'!C20+'02'!C20+'03'!C20+'04'!C20+'05'!C20+'06'!C20+'07'!C20+'08'!C20+'09'!C20+'10'!C20+'11'!C20+'12'!C20</f>
        <v>0</v>
      </c>
      <c r="D20" s="95">
        <f>'01'!D20+'13'!D20+'02'!D20+'03'!D20+'04'!D20+'05'!D20+'06'!D20+'07'!D20+'08'!D20+'09'!D20+'10'!D20+'11'!D20+'12'!D20</f>
        <v>0</v>
      </c>
      <c r="E20" s="95">
        <f>'01'!E20+'13'!E20+'02'!E20+'03'!E20+'04'!E20+'05'!E20+'06'!E20+'07'!E20+'08'!E20+'09'!E20+'10'!E20+'11'!E20+'12'!E20</f>
        <v>0</v>
      </c>
      <c r="F20" s="95">
        <f>'01'!F20+'13'!F20+'02'!F20+'03'!F20+'04'!F20+'05'!F20+'06'!F20+'07'!F20+'08'!F20+'09'!F20+'10'!F20+'11'!F20+'12'!F20</f>
        <v>0</v>
      </c>
      <c r="G20" s="95">
        <f>'01'!G20+'13'!G20+'02'!G20+'03'!G20+'04'!G20+'05'!G20+'06'!G20+'07'!G20+'08'!G20+'09'!G20+'10'!G20+'11'!G20+'12'!G20</f>
        <v>0</v>
      </c>
      <c r="H20" s="95">
        <f>'01'!H20+'13'!H20+'02'!H20+'03'!H20+'04'!H20+'05'!H20+'06'!H20+'07'!H20+'08'!H20+'09'!H20+'10'!H20+'11'!H20+'12'!H20</f>
        <v>0</v>
      </c>
      <c r="I20" s="95">
        <f>'01'!I20+'13'!I20+'02'!I20+'03'!I20+'04'!I20+'05'!I20+'06'!I20+'07'!I20+'08'!I20+'09'!I20+'10'!I20+'11'!I20+'12'!I20</f>
        <v>0</v>
      </c>
      <c r="J20" s="95">
        <f>'01'!J20+'13'!J20+'02'!J20+'03'!J20+'04'!J20+'05'!J20+'06'!J20+'07'!J20+'08'!J20+'09'!J20+'10'!J20+'11'!J20+'12'!J20</f>
        <v>0</v>
      </c>
      <c r="K20" s="95">
        <f>'01'!K20+'13'!K20+'02'!K20+'03'!K20+'04'!K20+'05'!K20+'06'!K20+'07'!K20+'08'!K20+'09'!K20+'10'!K20+'11'!K20+'12'!K20</f>
        <v>0</v>
      </c>
      <c r="L20" s="95">
        <f>'01'!L20+'13'!L20+'02'!L20+'03'!L20+'04'!L20+'05'!L20+'06'!L20+'07'!L20+'08'!L20+'09'!L20+'10'!L20+'11'!L20+'12'!L20</f>
        <v>0</v>
      </c>
      <c r="M20" s="142">
        <f>IF($G$4=0,0,('01'!M20+'13'!M20+'02'!M20+'03'!M20+'04'!M20+'05'!M20+'06'!M20+'07'!M20+'08'!M20+'09'!M20+'10'!M20+'11'!M20+'12'!M20)/$G$4)</f>
        <v>0</v>
      </c>
      <c r="N20" s="96"/>
      <c r="O20" s="97">
        <f t="shared" si="0"/>
        <v>0</v>
      </c>
      <c r="P20" s="98">
        <f t="shared" si="1"/>
        <v>0</v>
      </c>
    </row>
    <row r="21" spans="1:16" ht="12.75" customHeight="1">
      <c r="A21" s="93" t="s">
        <v>31</v>
      </c>
      <c r="B21" s="94">
        <v>80</v>
      </c>
      <c r="C21" s="95">
        <f>'01'!C21+'13'!C21+'02'!C21+'03'!C21+'04'!C21+'05'!C21+'06'!C21+'07'!C21+'08'!C21+'09'!C21+'10'!C21+'11'!C21+'12'!C21</f>
        <v>0</v>
      </c>
      <c r="D21" s="95">
        <f>'01'!D21+'13'!D21+'02'!D21+'03'!D21+'04'!D21+'05'!D21+'06'!D21+'07'!D21+'08'!D21+'09'!D21+'10'!D21+'11'!D21+'12'!D21</f>
        <v>0</v>
      </c>
      <c r="E21" s="95">
        <f>'01'!E21+'13'!E21+'02'!E21+'03'!E21+'04'!E21+'05'!E21+'06'!E21+'07'!E21+'08'!E21+'09'!E21+'10'!E21+'11'!E21+'12'!E21</f>
        <v>0</v>
      </c>
      <c r="F21" s="95">
        <f>'01'!F21+'13'!F21+'02'!F21+'03'!F21+'04'!F21+'05'!F21+'06'!F21+'07'!F21+'08'!F21+'09'!F21+'10'!F21+'11'!F21+'12'!F21</f>
        <v>0</v>
      </c>
      <c r="G21" s="95">
        <f>'01'!G21+'13'!G21+'02'!G21+'03'!G21+'04'!G21+'05'!G21+'06'!G21+'07'!G21+'08'!G21+'09'!G21+'10'!G21+'11'!G21+'12'!G21</f>
        <v>0</v>
      </c>
      <c r="H21" s="95">
        <f>'01'!H21+'13'!H21+'02'!H21+'03'!H21+'04'!H21+'05'!H21+'06'!H21+'07'!H21+'08'!H21+'09'!H21+'10'!H21+'11'!H21+'12'!H21</f>
        <v>0</v>
      </c>
      <c r="I21" s="95">
        <f>'01'!I21+'13'!I21+'02'!I21+'03'!I21+'04'!I21+'05'!I21+'06'!I21+'07'!I21+'08'!I21+'09'!I21+'10'!I21+'11'!I21+'12'!I21</f>
        <v>0</v>
      </c>
      <c r="J21" s="95">
        <f>'01'!J21+'13'!J21+'02'!J21+'03'!J21+'04'!J21+'05'!J21+'06'!J21+'07'!J21+'08'!J21+'09'!J21+'10'!J21+'11'!J21+'12'!J21</f>
        <v>0</v>
      </c>
      <c r="K21" s="95">
        <f>'01'!K21+'13'!K21+'02'!K21+'03'!K21+'04'!K21+'05'!K21+'06'!K21+'07'!K21+'08'!K21+'09'!K21+'10'!K21+'11'!K21+'12'!K21</f>
        <v>0</v>
      </c>
      <c r="L21" s="95">
        <f>'01'!L21+'13'!L21+'02'!L21+'03'!L21+'04'!L21+'05'!L21+'06'!L21+'07'!L21+'08'!L21+'09'!L21+'10'!L21+'11'!L21+'12'!L21</f>
        <v>0</v>
      </c>
      <c r="M21" s="142">
        <f>IF($G$4=0,0,('01'!M21+'13'!M21+'02'!M21+'03'!M21+'04'!M21+'05'!M21+'06'!M21+'07'!M21+'08'!M21+'09'!M21+'10'!M21+'11'!M21+'12'!M21)/$G$4)</f>
        <v>0</v>
      </c>
      <c r="N21" s="96"/>
      <c r="O21" s="97">
        <f t="shared" si="0"/>
        <v>0</v>
      </c>
      <c r="P21" s="98">
        <f t="shared" si="1"/>
        <v>0</v>
      </c>
    </row>
    <row r="22" spans="1:21" s="100" customFormat="1" ht="12.75" customHeight="1">
      <c r="A22" s="93" t="s">
        <v>38</v>
      </c>
      <c r="B22" s="94">
        <v>81</v>
      </c>
      <c r="C22" s="95">
        <f>'01'!C22+'13'!C22+'02'!C22+'03'!C22+'04'!C22+'05'!C22+'06'!C22+'07'!C22+'08'!C22+'09'!C22+'10'!C22+'11'!C22+'12'!C22</f>
        <v>0</v>
      </c>
      <c r="D22" s="95">
        <f>'01'!D22+'13'!D22+'02'!D22+'03'!D22+'04'!D22+'05'!D22+'06'!D22+'07'!D22+'08'!D22+'09'!D22+'10'!D22+'11'!D22+'12'!D22</f>
        <v>0</v>
      </c>
      <c r="E22" s="95">
        <f>'01'!E22+'13'!E22+'02'!E22+'03'!E22+'04'!E22+'05'!E22+'06'!E22+'07'!E22+'08'!E22+'09'!E22+'10'!E22+'11'!E22+'12'!E22</f>
        <v>0</v>
      </c>
      <c r="F22" s="95">
        <f>'01'!F22+'13'!F22+'02'!F22+'03'!F22+'04'!F22+'05'!F22+'06'!F22+'07'!F22+'08'!F22+'09'!F22+'10'!F22+'11'!F22+'12'!F22</f>
        <v>0</v>
      </c>
      <c r="G22" s="95">
        <f>'01'!G22+'13'!G22+'02'!G22+'03'!G22+'04'!G22+'05'!G22+'06'!G22+'07'!G22+'08'!G22+'09'!G22+'10'!G22+'11'!G22+'12'!G22</f>
        <v>0</v>
      </c>
      <c r="H22" s="95">
        <f>'01'!H22+'13'!H22+'02'!H22+'03'!H22+'04'!H22+'05'!H22+'06'!H22+'07'!H22+'08'!H22+'09'!H22+'10'!H22+'11'!H22+'12'!H22</f>
        <v>0</v>
      </c>
      <c r="I22" s="95">
        <f>'01'!I22+'13'!I22+'02'!I22+'03'!I22+'04'!I22+'05'!I22+'06'!I22+'07'!I22+'08'!I22+'09'!I22+'10'!I22+'11'!I22+'12'!I22</f>
        <v>0</v>
      </c>
      <c r="J22" s="95">
        <f>'01'!J22+'13'!J22+'02'!J22+'03'!J22+'04'!J22+'05'!J22+'06'!J22+'07'!J22+'08'!J22+'09'!J22+'10'!J22+'11'!J22+'12'!J22</f>
        <v>0</v>
      </c>
      <c r="K22" s="95">
        <f>'01'!K22+'13'!K22+'02'!K22+'03'!K22+'04'!K22+'05'!K22+'06'!K22+'07'!K22+'08'!K22+'09'!K22+'10'!K22+'11'!K22+'12'!K22</f>
        <v>0</v>
      </c>
      <c r="L22" s="95">
        <f>'01'!L22+'13'!L22+'02'!L22+'03'!L22+'04'!L22+'05'!L22+'06'!L22+'07'!L22+'08'!L22+'09'!L22+'10'!L22+'11'!L22+'12'!L22</f>
        <v>0</v>
      </c>
      <c r="M22" s="142">
        <f>IF($G$4=0,0,('01'!M22+'13'!M22+'02'!M22+'03'!M22+'04'!M22+'05'!M22+'06'!M22+'07'!M22+'08'!M22+'09'!M22+'10'!M22+'11'!M22+'12'!M22)/$G$4)</f>
        <v>0</v>
      </c>
      <c r="N22" s="96"/>
      <c r="O22" s="97">
        <f t="shared" si="0"/>
        <v>0</v>
      </c>
      <c r="P22" s="98">
        <f t="shared" si="1"/>
        <v>0</v>
      </c>
      <c r="Q22" s="63"/>
      <c r="R22" s="63"/>
      <c r="S22" s="63"/>
      <c r="T22" s="63"/>
      <c r="U22" s="63"/>
    </row>
    <row r="23" spans="1:16" ht="12.75">
      <c r="A23" s="93" t="s">
        <v>39</v>
      </c>
      <c r="B23" s="94">
        <v>82</v>
      </c>
      <c r="C23" s="95">
        <f>'01'!C23+'13'!C23+'02'!C23+'03'!C23+'04'!C23+'05'!C23+'06'!C23+'07'!C23+'08'!C23+'09'!C23+'10'!C23+'11'!C23+'12'!C23</f>
        <v>1460849</v>
      </c>
      <c r="D23" s="95">
        <f>'01'!D23+'13'!D23+'02'!D23+'03'!D23+'04'!D23+'05'!D23+'06'!D23+'07'!D23+'08'!D23+'09'!D23+'10'!D23+'11'!D23+'12'!D23</f>
        <v>0</v>
      </c>
      <c r="E23" s="95">
        <f>'01'!E23+'13'!E23+'02'!E23+'03'!E23+'04'!E23+'05'!E23+'06'!E23+'07'!E23+'08'!E23+'09'!E23+'10'!E23+'11'!E23+'12'!E23</f>
        <v>0</v>
      </c>
      <c r="F23" s="95">
        <f>'01'!F23+'13'!F23+'02'!F23+'03'!F23+'04'!F23+'05'!F23+'06'!F23+'07'!F23+'08'!F23+'09'!F23+'10'!F23+'11'!F23+'12'!F23</f>
        <v>0</v>
      </c>
      <c r="G23" s="95">
        <f>'01'!G23+'13'!G23+'02'!G23+'03'!G23+'04'!G23+'05'!G23+'06'!G23+'07'!G23+'08'!G23+'09'!G23+'10'!G23+'11'!G23+'12'!G23</f>
        <v>135398</v>
      </c>
      <c r="H23" s="95">
        <f>'01'!H23+'13'!H23+'02'!H23+'03'!H23+'04'!H23+'05'!H23+'06'!H23+'07'!H23+'08'!H23+'09'!H23+'10'!H23+'11'!H23+'12'!H23</f>
        <v>0</v>
      </c>
      <c r="I23" s="95">
        <f>'01'!I23+'13'!I23+'02'!I23+'03'!I23+'04'!I23+'05'!I23+'06'!I23+'07'!I23+'08'!I23+'09'!I23+'10'!I23+'11'!I23+'12'!I23</f>
        <v>0</v>
      </c>
      <c r="J23" s="95">
        <f>'01'!J23+'13'!J23+'02'!J23+'03'!J23+'04'!J23+'05'!J23+'06'!J23+'07'!J23+'08'!J23+'09'!J23+'10'!J23+'11'!J23+'12'!J23</f>
        <v>125056</v>
      </c>
      <c r="K23" s="95">
        <f>'01'!K23+'13'!K23+'02'!K23+'03'!K23+'04'!K23+'05'!K23+'06'!K23+'07'!K23+'08'!K23+'09'!K23+'10'!K23+'11'!K23+'12'!K23</f>
        <v>1721303</v>
      </c>
      <c r="L23" s="95">
        <f>'01'!L23+'13'!L23+'02'!L23+'03'!L23+'04'!L23+'05'!L23+'06'!L23+'07'!L23+'08'!L23+'09'!L23+'10'!L23+'11'!L23+'12'!L23</f>
        <v>30000</v>
      </c>
      <c r="M23" s="142">
        <f>IF($G$4=0,0,('01'!M23+'13'!M23+'02'!M23+'03'!M23+'04'!M23+'05'!M23+'06'!M23+'07'!M23+'08'!M23+'09'!M23+'10'!M23+'11'!M23+'12'!M23)/$G$4)</f>
        <v>2</v>
      </c>
      <c r="N23" s="96">
        <v>2891000</v>
      </c>
      <c r="O23" s="97">
        <f t="shared" si="0"/>
        <v>0.5954005534417157</v>
      </c>
      <c r="P23" s="98">
        <f t="shared" si="1"/>
        <v>107581.4375</v>
      </c>
    </row>
    <row r="24" spans="1:16" ht="12.75">
      <c r="A24" s="93" t="s">
        <v>32</v>
      </c>
      <c r="B24" s="94">
        <v>83</v>
      </c>
      <c r="C24" s="95">
        <f>'01'!C24+'13'!C24+'02'!C24+'03'!C24+'04'!C24+'05'!C24+'06'!C24+'07'!C24+'08'!C24+'09'!C24+'10'!C24+'11'!C24+'12'!C24</f>
        <v>1504178</v>
      </c>
      <c r="D24" s="95">
        <f>'01'!D24+'13'!D24+'02'!D24+'03'!D24+'04'!D24+'05'!D24+'06'!D24+'07'!D24+'08'!D24+'09'!D24+'10'!D24+'11'!D24+'12'!D24</f>
        <v>0</v>
      </c>
      <c r="E24" s="95">
        <f>'01'!E24+'13'!E24+'02'!E24+'03'!E24+'04'!E24+'05'!E24+'06'!E24+'07'!E24+'08'!E24+'09'!E24+'10'!E24+'11'!E24+'12'!E24</f>
        <v>0</v>
      </c>
      <c r="F24" s="95">
        <f>'01'!F24+'13'!F24+'02'!F24+'03'!F24+'04'!F24+'05'!F24+'06'!F24+'07'!F24+'08'!F24+'09'!F24+'10'!F24+'11'!F24+'12'!F24</f>
        <v>0</v>
      </c>
      <c r="G24" s="95">
        <f>'01'!G24+'13'!G24+'02'!G24+'03'!G24+'04'!G24+'05'!G24+'06'!G24+'07'!G24+'08'!G24+'09'!G24+'10'!G24+'11'!G24+'12'!G24</f>
        <v>10908</v>
      </c>
      <c r="H24" s="95">
        <f>'01'!H24+'13'!H24+'02'!H24+'03'!H24+'04'!H24+'05'!H24+'06'!H24+'07'!H24+'08'!H24+'09'!H24+'10'!H24+'11'!H24+'12'!H24</f>
        <v>0</v>
      </c>
      <c r="I24" s="95">
        <f>'01'!I24+'13'!I24+'02'!I24+'03'!I24+'04'!I24+'05'!I24+'06'!I24+'07'!I24+'08'!I24+'09'!I24+'10'!I24+'11'!I24+'12'!I24</f>
        <v>0</v>
      </c>
      <c r="J24" s="95">
        <f>'01'!J24+'13'!J24+'02'!J24+'03'!J24+'04'!J24+'05'!J24+'06'!J24+'07'!J24+'08'!J24+'09'!J24+'10'!J24+'11'!J24+'12'!J24</f>
        <v>125514</v>
      </c>
      <c r="K24" s="95">
        <f>'01'!K24+'13'!K24+'02'!K24+'03'!K24+'04'!K24+'05'!K24+'06'!K24+'07'!K24+'08'!K24+'09'!K24+'10'!K24+'11'!K24+'12'!K24</f>
        <v>1640600</v>
      </c>
      <c r="L24" s="95">
        <f>'01'!L24+'13'!L24+'02'!L24+'03'!L24+'04'!L24+'05'!L24+'06'!L24+'07'!L24+'08'!L24+'09'!L24+'10'!L24+'11'!L24+'12'!L24</f>
        <v>90000</v>
      </c>
      <c r="M24" s="142">
        <f>IF($G$4=0,0,('01'!M24+'13'!M24+'02'!M24+'03'!M24+'04'!M24+'05'!M24+'06'!M24+'07'!M24+'08'!M24+'09'!M24+'10'!M24+'11'!M24+'12'!M24)/$G$4)</f>
        <v>2</v>
      </c>
      <c r="N24" s="96">
        <v>2715000</v>
      </c>
      <c r="O24" s="97">
        <f t="shared" si="0"/>
        <v>0.6042725598526704</v>
      </c>
      <c r="P24" s="98">
        <f t="shared" si="1"/>
        <v>102537.5</v>
      </c>
    </row>
    <row r="25" spans="1:16" ht="12.75">
      <c r="A25" s="93" t="s">
        <v>33</v>
      </c>
      <c r="B25" s="94">
        <v>84</v>
      </c>
      <c r="C25" s="95">
        <f>'01'!C25+'13'!C25+'02'!C25+'03'!C25+'04'!C25+'05'!C25+'06'!C25+'07'!C25+'08'!C25+'09'!C25+'10'!C25+'11'!C25+'12'!C25</f>
        <v>15493029</v>
      </c>
      <c r="D25" s="95">
        <f>'01'!D25+'13'!D25+'02'!D25+'03'!D25+'04'!D25+'05'!D25+'06'!D25+'07'!D25+'08'!D25+'09'!D25+'10'!D25+'11'!D25+'12'!D25</f>
        <v>0</v>
      </c>
      <c r="E25" s="95">
        <f>'01'!E25+'13'!E25+'02'!E25+'03'!E25+'04'!E25+'05'!E25+'06'!E25+'07'!E25+'08'!E25+'09'!E25+'10'!E25+'11'!E25+'12'!E25</f>
        <v>0</v>
      </c>
      <c r="F25" s="95">
        <f>'01'!F25+'13'!F25+'02'!F25+'03'!F25+'04'!F25+'05'!F25+'06'!F25+'07'!F25+'08'!F25+'09'!F25+'10'!F25+'11'!F25+'12'!F25</f>
        <v>71705</v>
      </c>
      <c r="G25" s="95">
        <f>'01'!G25+'13'!G25+'02'!G25+'03'!G25+'04'!G25+'05'!G25+'06'!G25+'07'!G25+'08'!G25+'09'!G25+'10'!G25+'11'!G25+'12'!G25</f>
        <v>46400</v>
      </c>
      <c r="H25" s="95">
        <f>'01'!H25+'13'!H25+'02'!H25+'03'!H25+'04'!H25+'05'!H25+'06'!H25+'07'!H25+'08'!H25+'09'!H25+'10'!H25+'11'!H25+'12'!H25</f>
        <v>0</v>
      </c>
      <c r="I25" s="95">
        <f>'01'!I25+'13'!I25+'02'!I25+'03'!I25+'04'!I25+'05'!I25+'06'!I25+'07'!I25+'08'!I25+'09'!I25+'10'!I25+'11'!I25+'12'!I25</f>
        <v>0</v>
      </c>
      <c r="J25" s="95">
        <f>'01'!J25+'13'!J25+'02'!J25+'03'!J25+'04'!J25+'05'!J25+'06'!J25+'07'!J25+'08'!J25+'09'!J25+'10'!J25+'11'!J25+'12'!J25</f>
        <v>1245464</v>
      </c>
      <c r="K25" s="95">
        <f>'01'!K25+'13'!K25+'02'!K25+'03'!K25+'04'!K25+'05'!K25+'06'!K25+'07'!K25+'08'!K25+'09'!K25+'10'!K25+'11'!K25+'12'!K25</f>
        <v>16856598</v>
      </c>
      <c r="L25" s="95">
        <f>'01'!L25+'13'!L25+'02'!L25+'03'!L25+'04'!L25+'05'!L25+'06'!L25+'07'!L25+'08'!L25+'09'!L25+'10'!L25+'11'!L25+'12'!L25</f>
        <v>593372</v>
      </c>
      <c r="M25" s="142">
        <f>IF($G$4=0,0,('01'!M25+'13'!M25+'02'!M25+'03'!M25+'04'!M25+'05'!M25+'06'!M25+'07'!M25+'08'!M25+'09'!M25+'10'!M25+'11'!M25+'12'!M25)/$G$4)</f>
        <v>17.75</v>
      </c>
      <c r="N25" s="96">
        <v>25814000</v>
      </c>
      <c r="O25" s="97">
        <f t="shared" si="0"/>
        <v>0.6530021693654606</v>
      </c>
      <c r="P25" s="98">
        <f t="shared" si="1"/>
        <v>118708.43661971831</v>
      </c>
    </row>
    <row r="26" spans="1:16" ht="12.75">
      <c r="A26" s="93" t="s">
        <v>34</v>
      </c>
      <c r="B26" s="94">
        <v>85</v>
      </c>
      <c r="C26" s="95">
        <f>'01'!C26+'13'!C26+'02'!C26+'03'!C26+'04'!C26+'05'!C26+'06'!C26+'07'!C26+'08'!C26+'09'!C26+'10'!C26+'11'!C26+'12'!C26</f>
        <v>0</v>
      </c>
      <c r="D26" s="95">
        <f>'01'!D26+'13'!D26+'02'!D26+'03'!D26+'04'!D26+'05'!D26+'06'!D26+'07'!D26+'08'!D26+'09'!D26+'10'!D26+'11'!D26+'12'!D26</f>
        <v>0</v>
      </c>
      <c r="E26" s="95">
        <f>'01'!E26+'13'!E26+'02'!E26+'03'!E26+'04'!E26+'05'!E26+'06'!E26+'07'!E26+'08'!E26+'09'!E26+'10'!E26+'11'!E26+'12'!E26</f>
        <v>0</v>
      </c>
      <c r="F26" s="95">
        <f>'01'!F26+'13'!F26+'02'!F26+'03'!F26+'04'!F26+'05'!F26+'06'!F26+'07'!F26+'08'!F26+'09'!F26+'10'!F26+'11'!F26+'12'!F26</f>
        <v>0</v>
      </c>
      <c r="G26" s="95">
        <f>'01'!G26+'13'!G26+'02'!G26+'03'!G26+'04'!G26+'05'!G26+'06'!G26+'07'!G26+'08'!G26+'09'!G26+'10'!G26+'11'!G26+'12'!G26</f>
        <v>0</v>
      </c>
      <c r="H26" s="95">
        <f>'01'!H26+'13'!H26+'02'!H26+'03'!H26+'04'!H26+'05'!H26+'06'!H26+'07'!H26+'08'!H26+'09'!H26+'10'!H26+'11'!H26+'12'!H26</f>
        <v>0</v>
      </c>
      <c r="I26" s="95">
        <f>'01'!I26+'13'!I26+'02'!I26+'03'!I26+'04'!I26+'05'!I26+'06'!I26+'07'!I26+'08'!I26+'09'!I26+'10'!I26+'11'!I26+'12'!I26</f>
        <v>0</v>
      </c>
      <c r="J26" s="95">
        <f>'01'!J26+'13'!J26+'02'!J26+'03'!J26+'04'!J26+'05'!J26+'06'!J26+'07'!J26+'08'!J26+'09'!J26+'10'!J26+'11'!J26+'12'!J26</f>
        <v>0</v>
      </c>
      <c r="K26" s="95">
        <f>'01'!K26+'13'!K26+'02'!K26+'03'!K26+'04'!K26+'05'!K26+'06'!K26+'07'!K26+'08'!K26+'09'!K26+'10'!K26+'11'!K26+'12'!K26</f>
        <v>0</v>
      </c>
      <c r="L26" s="95">
        <f>'01'!L26+'13'!L26+'02'!L26+'03'!L26+'04'!L26+'05'!L26+'06'!L26+'07'!L26+'08'!L26+'09'!L26+'10'!L26+'11'!L26+'12'!L26</f>
        <v>0</v>
      </c>
      <c r="M26" s="142">
        <f>IF($G$4=0,0,('01'!M26+'13'!M26+'02'!M26+'03'!M26+'04'!M26+'05'!M26+'06'!M26+'07'!M26+'08'!M26+'09'!M26+'10'!M26+'11'!M26+'12'!M26)/$G$4)</f>
        <v>0</v>
      </c>
      <c r="N26" s="96"/>
      <c r="O26" s="97">
        <f t="shared" si="0"/>
        <v>0</v>
      </c>
      <c r="P26" s="98">
        <f t="shared" si="1"/>
        <v>0</v>
      </c>
    </row>
    <row r="27" spans="1:16" ht="12.75">
      <c r="A27" s="93" t="s">
        <v>35</v>
      </c>
      <c r="B27" s="94">
        <v>86</v>
      </c>
      <c r="C27" s="95">
        <f>'01'!C27+'13'!C27+'02'!C27+'03'!C27+'04'!C27+'05'!C27+'06'!C27+'07'!C27+'08'!C27+'09'!C27+'10'!C27+'11'!C27+'12'!C27</f>
        <v>4538283</v>
      </c>
      <c r="D27" s="95">
        <f>'01'!D27+'13'!D27+'02'!D27+'03'!D27+'04'!D27+'05'!D27+'06'!D27+'07'!D27+'08'!D27+'09'!D27+'10'!D27+'11'!D27+'12'!D27</f>
        <v>0</v>
      </c>
      <c r="E27" s="95">
        <f>'01'!E27+'13'!E27+'02'!E27+'03'!E27+'04'!E27+'05'!E27+'06'!E27+'07'!E27+'08'!E27+'09'!E27+'10'!E27+'11'!E27+'12'!E27</f>
        <v>0</v>
      </c>
      <c r="F27" s="95">
        <f>'01'!F27+'13'!F27+'02'!F27+'03'!F27+'04'!F27+'05'!F27+'06'!F27+'07'!F27+'08'!F27+'09'!F27+'10'!F27+'11'!F27+'12'!F27</f>
        <v>58837</v>
      </c>
      <c r="G27" s="95">
        <f>'01'!G27+'13'!G27+'02'!G27+'03'!G27+'04'!G27+'05'!G27+'06'!G27+'07'!G27+'08'!G27+'09'!G27+'10'!G27+'11'!G27+'12'!G27</f>
        <v>32098</v>
      </c>
      <c r="H27" s="95">
        <f>'01'!H27+'13'!H27+'02'!H27+'03'!H27+'04'!H27+'05'!H27+'06'!H27+'07'!H27+'08'!H27+'09'!H27+'10'!H27+'11'!H27+'12'!H27</f>
        <v>0</v>
      </c>
      <c r="I27" s="95">
        <f>'01'!I27+'13'!I27+'02'!I27+'03'!I27+'04'!I27+'05'!I27+'06'!I27+'07'!I27+'08'!I27+'09'!I27+'10'!I27+'11'!I27+'12'!I27</f>
        <v>0</v>
      </c>
      <c r="J27" s="95">
        <f>'01'!J27+'13'!J27+'02'!J27+'03'!J27+'04'!J27+'05'!J27+'06'!J27+'07'!J27+'08'!J27+'09'!J27+'10'!J27+'11'!J27+'12'!J27</f>
        <v>387414</v>
      </c>
      <c r="K27" s="95">
        <f>'01'!K27+'13'!K27+'02'!K27+'03'!K27+'04'!K27+'05'!K27+'06'!K27+'07'!K27+'08'!K27+'09'!K27+'10'!K27+'11'!K27+'12'!K27</f>
        <v>5016632</v>
      </c>
      <c r="L27" s="95">
        <f>'01'!L27+'13'!L27+'02'!L27+'03'!L27+'04'!L27+'05'!L27+'06'!L27+'07'!L27+'08'!L27+'09'!L27+'10'!L27+'11'!L27+'12'!L27</f>
        <v>51429</v>
      </c>
      <c r="M27" s="142">
        <f>IF($G$4=0,0,('01'!M27+'13'!M27+'02'!M27+'03'!M27+'04'!M27+'05'!M27+'06'!M27+'07'!M27+'08'!M27+'09'!M27+'10'!M27+'11'!M27+'12'!M27)/$G$4)</f>
        <v>4.125</v>
      </c>
      <c r="N27" s="96">
        <v>12060000</v>
      </c>
      <c r="O27" s="97">
        <f t="shared" si="0"/>
        <v>0.41597280265339964</v>
      </c>
      <c r="P27" s="98">
        <f t="shared" si="1"/>
        <v>152019.15151515152</v>
      </c>
    </row>
    <row r="28" spans="1:16" ht="12.75">
      <c r="A28" s="93" t="s">
        <v>36</v>
      </c>
      <c r="B28" s="94">
        <v>87</v>
      </c>
      <c r="C28" s="95">
        <f>'01'!C28+'13'!C28+'02'!C28+'03'!C28+'04'!C28+'05'!C28+'06'!C28+'07'!C28+'08'!C28+'09'!C28+'10'!C28+'11'!C28+'12'!C28</f>
        <v>1351952</v>
      </c>
      <c r="D28" s="95">
        <f>'01'!D28+'13'!D28+'02'!D28+'03'!D28+'04'!D28+'05'!D28+'06'!D28+'07'!D28+'08'!D28+'09'!D28+'10'!D28+'11'!D28+'12'!D28</f>
        <v>0</v>
      </c>
      <c r="E28" s="95">
        <f>'01'!E28+'13'!E28+'02'!E28+'03'!E28+'04'!E28+'05'!E28+'06'!E28+'07'!E28+'08'!E28+'09'!E28+'10'!E28+'11'!E28+'12'!E28</f>
        <v>0</v>
      </c>
      <c r="F28" s="95">
        <f>'01'!F28+'13'!F28+'02'!F28+'03'!F28+'04'!F28+'05'!F28+'06'!F28+'07'!F28+'08'!F28+'09'!F28+'10'!F28+'11'!F28+'12'!F28</f>
        <v>0</v>
      </c>
      <c r="G28" s="95">
        <f>'01'!G28+'13'!G28+'02'!G28+'03'!G28+'04'!G28+'05'!G28+'06'!G28+'07'!G28+'08'!G28+'09'!G28+'10'!G28+'11'!G28+'12'!G28</f>
        <v>0</v>
      </c>
      <c r="H28" s="95">
        <f>'01'!H28+'13'!H28+'02'!H28+'03'!H28+'04'!H28+'05'!H28+'06'!H28+'07'!H28+'08'!H28+'09'!H28+'10'!H28+'11'!H28+'12'!H28</f>
        <v>0</v>
      </c>
      <c r="I28" s="95">
        <f>'01'!I28+'13'!I28+'02'!I28+'03'!I28+'04'!I28+'05'!I28+'06'!I28+'07'!I28+'08'!I28+'09'!I28+'10'!I28+'11'!I28+'12'!I28</f>
        <v>0</v>
      </c>
      <c r="J28" s="95">
        <f>'01'!J28+'13'!J28+'02'!J28+'03'!J28+'04'!J28+'05'!J28+'06'!J28+'07'!J28+'08'!J28+'09'!J28+'10'!J28+'11'!J28+'12'!J28</f>
        <v>105358</v>
      </c>
      <c r="K28" s="95">
        <f>'01'!K28+'13'!K28+'02'!K28+'03'!K28+'04'!K28+'05'!K28+'06'!K28+'07'!K28+'08'!K28+'09'!K28+'10'!K28+'11'!K28+'12'!K28</f>
        <v>1457310</v>
      </c>
      <c r="L28" s="95">
        <f>'01'!L28+'13'!L28+'02'!L28+'03'!L28+'04'!L28+'05'!L28+'06'!L28+'07'!L28+'08'!L28+'09'!L28+'10'!L28+'11'!L28+'12'!L28</f>
        <v>95000</v>
      </c>
      <c r="M28" s="142">
        <f>IF($G$4=0,0,('01'!M28+'13'!M28+'02'!M28+'03'!M28+'04'!M28+'05'!M28+'06'!M28+'07'!M28+'08'!M28+'09'!M28+'10'!M28+'11'!M28+'12'!M28)/$G$4)</f>
        <v>1</v>
      </c>
      <c r="N28" s="96">
        <v>2279000</v>
      </c>
      <c r="O28" s="97">
        <f t="shared" si="0"/>
        <v>0.6394515138218517</v>
      </c>
      <c r="P28" s="98">
        <f t="shared" si="1"/>
        <v>182163.75</v>
      </c>
    </row>
    <row r="29" spans="1:16" ht="12.75">
      <c r="A29" s="93" t="s">
        <v>37</v>
      </c>
      <c r="B29" s="94">
        <v>88</v>
      </c>
      <c r="C29" s="95">
        <f>'01'!C29+'13'!C29+'02'!C29+'03'!C29+'04'!C29+'05'!C29+'06'!C29+'07'!C29+'08'!C29+'09'!C29+'10'!C29+'11'!C29+'12'!C29</f>
        <v>2035540</v>
      </c>
      <c r="D29" s="95">
        <f>'01'!D29+'13'!D29+'02'!D29+'03'!D29+'04'!D29+'05'!D29+'06'!D29+'07'!D29+'08'!D29+'09'!D29+'10'!D29+'11'!D29+'12'!D29</f>
        <v>0</v>
      </c>
      <c r="E29" s="95">
        <f>'01'!E29+'13'!E29+'02'!E29+'03'!E29+'04'!E29+'05'!E29+'06'!E29+'07'!E29+'08'!E29+'09'!E29+'10'!E29+'11'!E29+'12'!E29</f>
        <v>0</v>
      </c>
      <c r="F29" s="95">
        <f>'01'!F29+'13'!F29+'02'!F29+'03'!F29+'04'!F29+'05'!F29+'06'!F29+'07'!F29+'08'!F29+'09'!F29+'10'!F29+'11'!F29+'12'!F29</f>
        <v>28571</v>
      </c>
      <c r="G29" s="95">
        <f>'01'!G29+'13'!G29+'02'!G29+'03'!G29+'04'!G29+'05'!G29+'06'!G29+'07'!G29+'08'!G29+'09'!G29+'10'!G29+'11'!G29+'12'!G29</f>
        <v>14835</v>
      </c>
      <c r="H29" s="95">
        <f>'01'!H29+'13'!H29+'02'!H29+'03'!H29+'04'!H29+'05'!H29+'06'!H29+'07'!H29+'08'!H29+'09'!H29+'10'!H29+'11'!H29+'12'!H29</f>
        <v>0</v>
      </c>
      <c r="I29" s="95">
        <f>'01'!I29+'13'!I29+'02'!I29+'03'!I29+'04'!I29+'05'!I29+'06'!I29+'07'!I29+'08'!I29+'09'!I29+'10'!I29+'11'!I29+'12'!I29</f>
        <v>0</v>
      </c>
      <c r="J29" s="95">
        <f>'01'!J29+'13'!J29+'02'!J29+'03'!J29+'04'!J29+'05'!J29+'06'!J29+'07'!J29+'08'!J29+'09'!J29+'10'!J29+'11'!J29+'12'!J29</f>
        <v>150978</v>
      </c>
      <c r="K29" s="95">
        <f>'01'!K29+'13'!K29+'02'!K29+'03'!K29+'04'!K29+'05'!K29+'06'!K29+'07'!K29+'08'!K29+'09'!K29+'10'!K29+'11'!K29+'12'!K29</f>
        <v>2229924</v>
      </c>
      <c r="L29" s="95">
        <f>'01'!L29+'13'!L29+'02'!L29+'03'!L29+'04'!L29+'05'!L29+'06'!L29+'07'!L29+'08'!L29+'09'!L29+'10'!L29+'11'!L29+'12'!L29</f>
        <v>22500</v>
      </c>
      <c r="M29" s="142">
        <f>IF($G$4=0,0,('01'!M29+'13'!M29+'02'!M29+'03'!M29+'04'!M29+'05'!M29+'06'!M29+'07'!M29+'08'!M29+'09'!M29+'10'!M29+'11'!M29+'12'!M29)/$G$4)</f>
        <v>1.375</v>
      </c>
      <c r="N29" s="96">
        <v>2850000</v>
      </c>
      <c r="O29" s="97">
        <f t="shared" si="0"/>
        <v>0.7824294736842106</v>
      </c>
      <c r="P29" s="98">
        <f t="shared" si="1"/>
        <v>202720.36363636365</v>
      </c>
    </row>
    <row r="30" spans="1:16" ht="12.75">
      <c r="A30" s="93" t="s">
        <v>40</v>
      </c>
      <c r="B30" s="94">
        <v>89</v>
      </c>
      <c r="C30" s="95">
        <f>'01'!C30+'13'!C30+'02'!C30+'03'!C30+'04'!C30+'05'!C30+'06'!C30+'07'!C30+'08'!C30+'09'!C30+'10'!C30+'11'!C30+'12'!C30</f>
        <v>1600000</v>
      </c>
      <c r="D30" s="95">
        <f>'01'!D30+'13'!D30+'02'!D30+'03'!D30+'04'!D30+'05'!D30+'06'!D30+'07'!D30+'08'!D30+'09'!D30+'10'!D30+'11'!D30+'12'!D30</f>
        <v>0</v>
      </c>
      <c r="E30" s="95">
        <f>'01'!E30+'13'!E30+'02'!E30+'03'!E30+'04'!E30+'05'!E30+'06'!E30+'07'!E30+'08'!E30+'09'!E30+'10'!E30+'11'!E30+'12'!E30</f>
        <v>0</v>
      </c>
      <c r="F30" s="95">
        <f>'01'!F30+'13'!F30+'02'!F30+'03'!F30+'04'!F30+'05'!F30+'06'!F30+'07'!F30+'08'!F30+'09'!F30+'10'!F30+'11'!F30+'12'!F30</f>
        <v>0</v>
      </c>
      <c r="G30" s="95">
        <f>'01'!G30+'13'!G30+'02'!G30+'03'!G30+'04'!G30+'05'!G30+'06'!G30+'07'!G30+'08'!G30+'09'!G30+'10'!G30+'11'!G30+'12'!G30</f>
        <v>0</v>
      </c>
      <c r="H30" s="95">
        <f>'01'!H30+'13'!H30+'02'!H30+'03'!H30+'04'!H30+'05'!H30+'06'!H30+'07'!H30+'08'!H30+'09'!H30+'10'!H30+'11'!H30+'12'!H30</f>
        <v>0</v>
      </c>
      <c r="I30" s="95">
        <f>'01'!I30+'13'!I30+'02'!I30+'03'!I30+'04'!I30+'05'!I30+'06'!I30+'07'!I30+'08'!I30+'09'!I30+'10'!I30+'11'!I30+'12'!I30</f>
        <v>0</v>
      </c>
      <c r="J30" s="95">
        <f>'01'!J30+'13'!J30+'02'!J30+'03'!J30+'04'!J30+'05'!J30+'06'!J30+'07'!J30+'08'!J30+'09'!J30+'10'!J30+'11'!J30+'12'!J30</f>
        <v>80001</v>
      </c>
      <c r="K30" s="95">
        <f>'01'!K30+'13'!K30+'02'!K30+'03'!K30+'04'!K30+'05'!K30+'06'!K30+'07'!K30+'08'!K30+'09'!K30+'10'!K30+'11'!K30+'12'!K30</f>
        <v>1680001</v>
      </c>
      <c r="L30" s="95">
        <f>'01'!L30+'13'!L30+'02'!L30+'03'!L30+'04'!L30+'05'!L30+'06'!L30+'07'!L30+'08'!L30+'09'!L30+'10'!L30+'11'!L30+'12'!L30</f>
        <v>244904</v>
      </c>
      <c r="M30" s="142">
        <f>IF($G$4=0,0,('01'!M30+'13'!M30+'02'!M30+'03'!M30+'04'!M30+'05'!M30+'06'!M30+'07'!M30+'08'!M30+'09'!M30+'10'!M30+'11'!M30+'12'!M30)/$G$4)</f>
        <v>0.625</v>
      </c>
      <c r="N30" s="96">
        <v>2658000</v>
      </c>
      <c r="O30" s="97">
        <f t="shared" si="0"/>
        <v>0.6320545522949587</v>
      </c>
      <c r="P30" s="98">
        <f t="shared" si="1"/>
        <v>336000.2</v>
      </c>
    </row>
    <row r="31" spans="1:16" ht="12.75">
      <c r="A31" s="93" t="s">
        <v>41</v>
      </c>
      <c r="B31" s="94">
        <v>90</v>
      </c>
      <c r="C31" s="95">
        <f>'01'!C31+'13'!C31+'02'!C31+'03'!C31+'04'!C31+'05'!C31+'06'!C31+'07'!C31+'08'!C31+'09'!C31+'10'!C31+'11'!C31+'12'!C31</f>
        <v>0</v>
      </c>
      <c r="D31" s="95">
        <f>'01'!D31+'13'!D31+'02'!D31+'03'!D31+'04'!D31+'05'!D31+'06'!D31+'07'!D31+'08'!D31+'09'!D31+'10'!D31+'11'!D31+'12'!D31</f>
        <v>0</v>
      </c>
      <c r="E31" s="95">
        <f>'01'!E31+'13'!E31+'02'!E31+'03'!E31+'04'!E31+'05'!E31+'06'!E31+'07'!E31+'08'!E31+'09'!E31+'10'!E31+'11'!E31+'12'!E31</f>
        <v>0</v>
      </c>
      <c r="F31" s="95">
        <f>'01'!F31+'13'!F31+'02'!F31+'03'!F31+'04'!F31+'05'!F31+'06'!F31+'07'!F31+'08'!F31+'09'!F31+'10'!F31+'11'!F31+'12'!F31</f>
        <v>0</v>
      </c>
      <c r="G31" s="95">
        <f>'01'!G31+'13'!G31+'02'!G31+'03'!G31+'04'!G31+'05'!G31+'06'!G31+'07'!G31+'08'!G31+'09'!G31+'10'!G31+'11'!G31+'12'!G31</f>
        <v>0</v>
      </c>
      <c r="H31" s="95">
        <f>'01'!H31+'13'!H31+'02'!H31+'03'!H31+'04'!H31+'05'!H31+'06'!H31+'07'!H31+'08'!H31+'09'!H31+'10'!H31+'11'!H31+'12'!H31</f>
        <v>0</v>
      </c>
      <c r="I31" s="95">
        <f>'01'!I31+'13'!I31+'02'!I31+'03'!I31+'04'!I31+'05'!I31+'06'!I31+'07'!I31+'08'!I31+'09'!I31+'10'!I31+'11'!I31+'12'!I31</f>
        <v>0</v>
      </c>
      <c r="J31" s="95">
        <f>'01'!J31+'13'!J31+'02'!J31+'03'!J31+'04'!J31+'05'!J31+'06'!J31+'07'!J31+'08'!J31+'09'!J31+'10'!J31+'11'!J31+'12'!J31</f>
        <v>0</v>
      </c>
      <c r="K31" s="95">
        <f>'01'!K31+'13'!K31+'02'!K31+'03'!K31+'04'!K31+'05'!K31+'06'!K31+'07'!K31+'08'!K31+'09'!K31+'10'!K31+'11'!K31+'12'!K31</f>
        <v>0</v>
      </c>
      <c r="L31" s="95">
        <f>'01'!L31+'13'!L31+'02'!L31+'03'!L31+'04'!L31+'05'!L31+'06'!L31+'07'!L31+'08'!L31+'09'!L31+'10'!L31+'11'!L31+'12'!L31</f>
        <v>0</v>
      </c>
      <c r="M31" s="142">
        <f>IF($G$4=0,0,('01'!M31+'13'!M31+'02'!M31+'03'!M31+'04'!M31+'05'!M31+'06'!M31+'07'!M31+'08'!M31+'09'!M31+'10'!M31+'11'!M31+'12'!M31)/$G$4)</f>
        <v>0</v>
      </c>
      <c r="N31" s="96"/>
      <c r="O31" s="97">
        <f t="shared" si="0"/>
        <v>0</v>
      </c>
      <c r="P31" s="98">
        <f t="shared" si="1"/>
        <v>0</v>
      </c>
    </row>
    <row r="32" spans="1:16" s="101" customFormat="1" ht="12.75">
      <c r="A32" s="138" t="s">
        <v>73</v>
      </c>
      <c r="B32" s="139">
        <v>92</v>
      </c>
      <c r="C32" s="141">
        <f aca="true" t="shared" si="2" ref="C32:L32">SUM(C12:C31)</f>
        <v>32538539</v>
      </c>
      <c r="D32" s="141">
        <f t="shared" si="2"/>
        <v>0</v>
      </c>
      <c r="E32" s="141">
        <f t="shared" si="2"/>
        <v>0</v>
      </c>
      <c r="F32" s="141">
        <f t="shared" si="2"/>
        <v>159113</v>
      </c>
      <c r="G32" s="141">
        <f t="shared" si="2"/>
        <v>938245</v>
      </c>
      <c r="H32" s="141">
        <f t="shared" si="2"/>
        <v>0</v>
      </c>
      <c r="I32" s="141">
        <f t="shared" si="2"/>
        <v>0</v>
      </c>
      <c r="J32" s="141">
        <f t="shared" si="2"/>
        <v>2531323</v>
      </c>
      <c r="K32" s="141">
        <f t="shared" si="2"/>
        <v>36167220</v>
      </c>
      <c r="L32" s="141">
        <f t="shared" si="2"/>
        <v>1380446</v>
      </c>
      <c r="M32" s="143">
        <f>SUM(M12:M31)</f>
        <v>31.375</v>
      </c>
      <c r="N32" s="141">
        <f>SUM(N12:N31)</f>
        <v>59637000</v>
      </c>
      <c r="O32" s="97">
        <f t="shared" si="0"/>
        <v>0.6064560591579053</v>
      </c>
      <c r="P32" s="98">
        <f t="shared" si="1"/>
        <v>144092.50996015937</v>
      </c>
    </row>
    <row r="33" spans="1:16" ht="12.75">
      <c r="A33" s="102" t="s">
        <v>64</v>
      </c>
      <c r="B33" s="94">
        <v>104</v>
      </c>
      <c r="C33" s="95">
        <f>'01'!C33+'13'!C33+'02'!C33+'03'!C33+'04'!C33+'05'!C33+'06'!C33+'07'!C33+'08'!C33+'09'!C33+'10'!C33+'11'!C33+'12'!C33</f>
        <v>0</v>
      </c>
      <c r="D33" s="95">
        <f>'01'!D33+'13'!D33+'02'!D33+'03'!D33+'04'!D33+'05'!D33+'06'!D33+'07'!D33+'08'!D33+'09'!D33+'10'!D33+'11'!D33+'12'!D33</f>
        <v>0</v>
      </c>
      <c r="E33" s="95">
        <f>'01'!E33+'13'!E33+'02'!E33+'03'!E33+'04'!E33+'05'!E33+'06'!E33+'07'!E33+'08'!E33+'09'!E33+'10'!E33+'11'!E33+'12'!E33</f>
        <v>0</v>
      </c>
      <c r="F33" s="95">
        <f>'01'!F33+'13'!F33+'02'!F33+'03'!F33+'04'!F33+'05'!F33+'06'!F33+'07'!F33+'08'!F33+'09'!F33+'10'!F33+'11'!F33+'12'!F33</f>
        <v>0</v>
      </c>
      <c r="G33" s="95">
        <f>'01'!G33+'13'!G33+'02'!G33+'03'!G33+'04'!G33+'05'!G33+'06'!G33+'07'!G33+'08'!G33+'09'!G33+'10'!G33+'11'!G33+'12'!G33</f>
        <v>0</v>
      </c>
      <c r="H33" s="95">
        <f>'01'!H33+'13'!H33+'02'!H33+'03'!H33+'04'!H33+'05'!H33+'06'!H33+'07'!H33+'08'!H33+'09'!H33+'10'!H33+'11'!H33+'12'!H33</f>
        <v>0</v>
      </c>
      <c r="I33" s="95">
        <f>'01'!I33+'13'!I33+'02'!I33+'03'!I33+'04'!I33+'05'!I33+'06'!I33+'07'!I33+'08'!I33+'09'!I33+'10'!I33+'11'!I33+'12'!I33</f>
        <v>0</v>
      </c>
      <c r="J33" s="95">
        <f>'01'!J33+'13'!J33+'02'!J33+'03'!J33+'04'!J33+'05'!J33+'06'!J33+'07'!J33+'08'!J33+'09'!J33+'10'!J33+'11'!J33+'12'!J33</f>
        <v>0</v>
      </c>
      <c r="K33" s="95">
        <f>'01'!K33+'13'!K33+'02'!K33+'03'!K33+'04'!K33+'05'!K33+'06'!K33+'07'!K33+'08'!K33+'09'!K33+'10'!K33+'11'!K33+'12'!K33</f>
        <v>0</v>
      </c>
      <c r="L33" s="95">
        <f>'01'!L33+'13'!L33+'02'!L33+'03'!L33+'04'!L33+'05'!L33+'06'!L33+'07'!L33+'08'!L33+'09'!L33+'10'!L33+'11'!L33+'12'!L33</f>
        <v>0</v>
      </c>
      <c r="M33" s="142">
        <f>IF($G$4=0,0,('01'!M33+'13'!M33+'02'!M33+'03'!M33+'04'!M33+'05'!M33+'06'!M33+'07'!M33+'08'!M33+'09'!M33+'10'!M33+'11'!M33+'12'!M33)/$G$4)</f>
        <v>0</v>
      </c>
      <c r="N33" s="96"/>
      <c r="O33" s="97">
        <f t="shared" si="0"/>
        <v>0</v>
      </c>
      <c r="P33" s="98">
        <f t="shared" si="1"/>
        <v>0</v>
      </c>
    </row>
    <row r="34" spans="1:16" ht="12.75">
      <c r="A34" s="102" t="s">
        <v>65</v>
      </c>
      <c r="B34" s="94">
        <v>105</v>
      </c>
      <c r="C34" s="95">
        <f>'01'!C34+'13'!C34+'02'!C34+'03'!C34+'04'!C34+'05'!C34+'06'!C34+'07'!C34+'08'!C34+'09'!C34+'10'!C34+'11'!C34+'12'!C34</f>
        <v>0</v>
      </c>
      <c r="D34" s="95">
        <f>'01'!D34+'13'!D34+'02'!D34+'03'!D34+'04'!D34+'05'!D34+'06'!D34+'07'!D34+'08'!D34+'09'!D34+'10'!D34+'11'!D34+'12'!D34</f>
        <v>0</v>
      </c>
      <c r="E34" s="95">
        <f>'01'!E34+'13'!E34+'02'!E34+'03'!E34+'04'!E34+'05'!E34+'06'!E34+'07'!E34+'08'!E34+'09'!E34+'10'!E34+'11'!E34+'12'!E34</f>
        <v>0</v>
      </c>
      <c r="F34" s="95">
        <f>'01'!F34+'13'!F34+'02'!F34+'03'!F34+'04'!F34+'05'!F34+'06'!F34+'07'!F34+'08'!F34+'09'!F34+'10'!F34+'11'!F34+'12'!F34</f>
        <v>0</v>
      </c>
      <c r="G34" s="95">
        <f>'01'!G34+'13'!G34+'02'!G34+'03'!G34+'04'!G34+'05'!G34+'06'!G34+'07'!G34+'08'!G34+'09'!G34+'10'!G34+'11'!G34+'12'!G34</f>
        <v>0</v>
      </c>
      <c r="H34" s="95">
        <f>'01'!H34+'13'!H34+'02'!H34+'03'!H34+'04'!H34+'05'!H34+'06'!H34+'07'!H34+'08'!H34+'09'!H34+'10'!H34+'11'!H34+'12'!H34</f>
        <v>0</v>
      </c>
      <c r="I34" s="95">
        <f>'01'!I34+'13'!I34+'02'!I34+'03'!I34+'04'!I34+'05'!I34+'06'!I34+'07'!I34+'08'!I34+'09'!I34+'10'!I34+'11'!I34+'12'!I34</f>
        <v>0</v>
      </c>
      <c r="J34" s="95">
        <f>'01'!J34+'13'!J34+'02'!J34+'03'!J34+'04'!J34+'05'!J34+'06'!J34+'07'!J34+'08'!J34+'09'!J34+'10'!J34+'11'!J34+'12'!J34</f>
        <v>0</v>
      </c>
      <c r="K34" s="95">
        <f>'01'!K34+'13'!K34+'02'!K34+'03'!K34+'04'!K34+'05'!K34+'06'!K34+'07'!K34+'08'!K34+'09'!K34+'10'!K34+'11'!K34+'12'!K34</f>
        <v>0</v>
      </c>
      <c r="L34" s="95">
        <f>'01'!L34+'13'!L34+'02'!L34+'03'!L34+'04'!L34+'05'!L34+'06'!L34+'07'!L34+'08'!L34+'09'!L34+'10'!L34+'11'!L34+'12'!L34</f>
        <v>0</v>
      </c>
      <c r="M34" s="142">
        <f>IF($G$4=0,0,('01'!M34+'13'!M34+'02'!M34+'03'!M34+'04'!M34+'05'!M34+'06'!M34+'07'!M34+'08'!M34+'09'!M34+'10'!M34+'11'!M34+'12'!M34)/$G$4)</f>
        <v>0</v>
      </c>
      <c r="N34" s="96"/>
      <c r="O34" s="97">
        <f t="shared" si="0"/>
        <v>0</v>
      </c>
      <c r="P34" s="98">
        <f t="shared" si="1"/>
        <v>0</v>
      </c>
    </row>
    <row r="35" spans="1:16" s="101" customFormat="1" ht="12.75">
      <c r="A35" s="102" t="s">
        <v>66</v>
      </c>
      <c r="B35" s="94">
        <v>106</v>
      </c>
      <c r="C35" s="95">
        <f>'01'!C35+'13'!C35+'02'!C35+'03'!C35+'04'!C35+'05'!C35+'06'!C35+'07'!C35+'08'!C35+'09'!C35+'10'!C35+'11'!C35+'12'!C35</f>
        <v>0</v>
      </c>
      <c r="D35" s="95">
        <f>'01'!D35+'13'!D35+'02'!D35+'03'!D35+'04'!D35+'05'!D35+'06'!D35+'07'!D35+'08'!D35+'09'!D35+'10'!D35+'11'!D35+'12'!D35</f>
        <v>0</v>
      </c>
      <c r="E35" s="95">
        <f>'01'!E35+'13'!E35+'02'!E35+'03'!E35+'04'!E35+'05'!E35+'06'!E35+'07'!E35+'08'!E35+'09'!E35+'10'!E35+'11'!E35+'12'!E35</f>
        <v>0</v>
      </c>
      <c r="F35" s="95">
        <f>'01'!F35+'13'!F35+'02'!F35+'03'!F35+'04'!F35+'05'!F35+'06'!F35+'07'!F35+'08'!F35+'09'!F35+'10'!F35+'11'!F35+'12'!F35</f>
        <v>0</v>
      </c>
      <c r="G35" s="95">
        <f>'01'!G35+'13'!G35+'02'!G35+'03'!G35+'04'!G35+'05'!G35+'06'!G35+'07'!G35+'08'!G35+'09'!G35+'10'!G35+'11'!G35+'12'!G35</f>
        <v>0</v>
      </c>
      <c r="H35" s="95">
        <f>'01'!H35+'13'!H35+'02'!H35+'03'!H35+'04'!H35+'05'!H35+'06'!H35+'07'!H35+'08'!H35+'09'!H35+'10'!H35+'11'!H35+'12'!H35</f>
        <v>0</v>
      </c>
      <c r="I35" s="95">
        <f>'01'!I35+'13'!I35+'02'!I35+'03'!I35+'04'!I35+'05'!I35+'06'!I35+'07'!I35+'08'!I35+'09'!I35+'10'!I35+'11'!I35+'12'!I35</f>
        <v>0</v>
      </c>
      <c r="J35" s="95">
        <f>'01'!J35+'13'!J35+'02'!J35+'03'!J35+'04'!J35+'05'!J35+'06'!J35+'07'!J35+'08'!J35+'09'!J35+'10'!J35+'11'!J35+'12'!J35</f>
        <v>0</v>
      </c>
      <c r="K35" s="95">
        <f>'01'!K35+'13'!K35+'02'!K35+'03'!K35+'04'!K35+'05'!K35+'06'!K35+'07'!K35+'08'!K35+'09'!K35+'10'!K35+'11'!K35+'12'!K35</f>
        <v>0</v>
      </c>
      <c r="L35" s="95">
        <f>'01'!L35+'13'!L35+'02'!L35+'03'!L35+'04'!L35+'05'!L35+'06'!L35+'07'!L35+'08'!L35+'09'!L35+'10'!L35+'11'!L35+'12'!L35</f>
        <v>0</v>
      </c>
      <c r="M35" s="142">
        <f>IF($G$4=0,0,('01'!M35+'13'!M35+'02'!M35+'03'!M35+'04'!M35+'05'!M35+'06'!M35+'07'!M35+'08'!M35+'09'!M35+'10'!M35+'11'!M35+'12'!M35)/$G$4)</f>
        <v>0</v>
      </c>
      <c r="N35" s="96"/>
      <c r="O35" s="97">
        <f t="shared" si="0"/>
        <v>0</v>
      </c>
      <c r="P35" s="98">
        <f t="shared" si="1"/>
        <v>0</v>
      </c>
    </row>
    <row r="36" spans="1:16" s="101" customFormat="1" ht="12.75">
      <c r="A36" s="102" t="s">
        <v>67</v>
      </c>
      <c r="B36" s="94">
        <v>107</v>
      </c>
      <c r="C36" s="95">
        <f>'01'!C36+'13'!C36+'02'!C36+'03'!C36+'04'!C36+'05'!C36+'06'!C36+'07'!C36+'08'!C36+'09'!C36+'10'!C36+'11'!C36+'12'!C36</f>
        <v>0</v>
      </c>
      <c r="D36" s="95">
        <f>'01'!D36+'13'!D36+'02'!D36+'03'!D36+'04'!D36+'05'!D36+'06'!D36+'07'!D36+'08'!D36+'09'!D36+'10'!D36+'11'!D36+'12'!D36</f>
        <v>0</v>
      </c>
      <c r="E36" s="95">
        <f>'01'!E36+'13'!E36+'02'!E36+'03'!E36+'04'!E36+'05'!E36+'06'!E36+'07'!E36+'08'!E36+'09'!E36+'10'!E36+'11'!E36+'12'!E36</f>
        <v>0</v>
      </c>
      <c r="F36" s="95">
        <f>'01'!F36+'13'!F36+'02'!F36+'03'!F36+'04'!F36+'05'!F36+'06'!F36+'07'!F36+'08'!F36+'09'!F36+'10'!F36+'11'!F36+'12'!F36</f>
        <v>0</v>
      </c>
      <c r="G36" s="95">
        <f>'01'!G36+'13'!G36+'02'!G36+'03'!G36+'04'!G36+'05'!G36+'06'!G36+'07'!G36+'08'!G36+'09'!G36+'10'!G36+'11'!G36+'12'!G36</f>
        <v>0</v>
      </c>
      <c r="H36" s="95">
        <f>'01'!H36+'13'!H36+'02'!H36+'03'!H36+'04'!H36+'05'!H36+'06'!H36+'07'!H36+'08'!H36+'09'!H36+'10'!H36+'11'!H36+'12'!H36</f>
        <v>0</v>
      </c>
      <c r="I36" s="95">
        <f>'01'!I36+'13'!I36+'02'!I36+'03'!I36+'04'!I36+'05'!I36+'06'!I36+'07'!I36+'08'!I36+'09'!I36+'10'!I36+'11'!I36+'12'!I36</f>
        <v>0</v>
      </c>
      <c r="J36" s="95">
        <f>'01'!J36+'13'!J36+'02'!J36+'03'!J36+'04'!J36+'05'!J36+'06'!J36+'07'!J36+'08'!J36+'09'!J36+'10'!J36+'11'!J36+'12'!J36</f>
        <v>0</v>
      </c>
      <c r="K36" s="95">
        <f>'01'!K36+'13'!K36+'02'!K36+'03'!K36+'04'!K36+'05'!K36+'06'!K36+'07'!K36+'08'!K36+'09'!K36+'10'!K36+'11'!K36+'12'!K36</f>
        <v>0</v>
      </c>
      <c r="L36" s="95">
        <f>'01'!L36+'13'!L36+'02'!L36+'03'!L36+'04'!L36+'05'!L36+'06'!L36+'07'!L36+'08'!L36+'09'!L36+'10'!L36+'11'!L36+'12'!L36</f>
        <v>0</v>
      </c>
      <c r="M36" s="142">
        <f>IF($G$4=0,0,('01'!M36+'13'!M36+'02'!M36+'03'!M36+'04'!M36+'05'!M36+'06'!M36+'07'!M36+'08'!M36+'09'!M36+'10'!M36+'11'!M36+'12'!M36)/$G$4)</f>
        <v>0</v>
      </c>
      <c r="N36" s="96"/>
      <c r="O36" s="97">
        <f t="shared" si="0"/>
        <v>0</v>
      </c>
      <c r="P36" s="98">
        <f t="shared" si="1"/>
        <v>0</v>
      </c>
    </row>
    <row r="37" spans="1:16" s="101" customFormat="1" ht="12.75">
      <c r="A37" s="102" t="s">
        <v>68</v>
      </c>
      <c r="B37" s="94">
        <v>108</v>
      </c>
      <c r="C37" s="95">
        <f>'01'!C37+'13'!C37+'02'!C37+'03'!C37+'04'!C37+'05'!C37+'06'!C37+'07'!C37+'08'!C37+'09'!C37+'10'!C37+'11'!C37+'12'!C37</f>
        <v>0</v>
      </c>
      <c r="D37" s="95">
        <f>'01'!D37+'13'!D37+'02'!D37+'03'!D37+'04'!D37+'05'!D37+'06'!D37+'07'!D37+'08'!D37+'09'!D37+'10'!D37+'11'!D37+'12'!D37</f>
        <v>0</v>
      </c>
      <c r="E37" s="95">
        <f>'01'!E37+'13'!E37+'02'!E37+'03'!E37+'04'!E37+'05'!E37+'06'!E37+'07'!E37+'08'!E37+'09'!E37+'10'!E37+'11'!E37+'12'!E37</f>
        <v>0</v>
      </c>
      <c r="F37" s="95">
        <f>'01'!F37+'13'!F37+'02'!F37+'03'!F37+'04'!F37+'05'!F37+'06'!F37+'07'!F37+'08'!F37+'09'!F37+'10'!F37+'11'!F37+'12'!F37</f>
        <v>0</v>
      </c>
      <c r="G37" s="95">
        <f>'01'!G37+'13'!G37+'02'!G37+'03'!G37+'04'!G37+'05'!G37+'06'!G37+'07'!G37+'08'!G37+'09'!G37+'10'!G37+'11'!G37+'12'!G37</f>
        <v>0</v>
      </c>
      <c r="H37" s="95">
        <f>'01'!H37+'13'!H37+'02'!H37+'03'!H37+'04'!H37+'05'!H37+'06'!H37+'07'!H37+'08'!H37+'09'!H37+'10'!H37+'11'!H37+'12'!H37</f>
        <v>0</v>
      </c>
      <c r="I37" s="95">
        <f>'01'!I37+'13'!I37+'02'!I37+'03'!I37+'04'!I37+'05'!I37+'06'!I37+'07'!I37+'08'!I37+'09'!I37+'10'!I37+'11'!I37+'12'!I37</f>
        <v>0</v>
      </c>
      <c r="J37" s="95">
        <f>'01'!J37+'13'!J37+'02'!J37+'03'!J37+'04'!J37+'05'!J37+'06'!J37+'07'!J37+'08'!J37+'09'!J37+'10'!J37+'11'!J37+'12'!J37</f>
        <v>0</v>
      </c>
      <c r="K37" s="95">
        <f>'01'!K37+'13'!K37+'02'!K37+'03'!K37+'04'!K37+'05'!K37+'06'!K37+'07'!K37+'08'!K37+'09'!K37+'10'!K37+'11'!K37+'12'!K37</f>
        <v>0</v>
      </c>
      <c r="L37" s="95">
        <f>'01'!L37+'13'!L37+'02'!L37+'03'!L37+'04'!L37+'05'!L37+'06'!L37+'07'!L37+'08'!L37+'09'!L37+'10'!L37+'11'!L37+'12'!L37</f>
        <v>0</v>
      </c>
      <c r="M37" s="142">
        <f>IF($G$4=0,0,('01'!M37+'13'!M37+'02'!M37+'03'!M37+'04'!M37+'05'!M37+'06'!M37+'07'!M37+'08'!M37+'09'!M37+'10'!M37+'11'!M37+'12'!M37)/$G$4)</f>
        <v>0</v>
      </c>
      <c r="N37" s="96"/>
      <c r="O37" s="97">
        <f t="shared" si="0"/>
        <v>0</v>
      </c>
      <c r="P37" s="98">
        <f t="shared" si="1"/>
        <v>0</v>
      </c>
    </row>
    <row r="38" spans="1:16" s="103" customFormat="1" ht="12.75">
      <c r="A38" s="102" t="s">
        <v>69</v>
      </c>
      <c r="B38" s="94">
        <v>109</v>
      </c>
      <c r="C38" s="95">
        <f>'01'!C38+'13'!C38+'02'!C38+'03'!C38+'04'!C38+'05'!C38+'06'!C38+'07'!C38+'08'!C38+'09'!C38+'10'!C38+'11'!C38+'12'!C38</f>
        <v>0</v>
      </c>
      <c r="D38" s="95">
        <f>'01'!D38+'13'!D38+'02'!D38+'03'!D38+'04'!D38+'05'!D38+'06'!D38+'07'!D38+'08'!D38+'09'!D38+'10'!D38+'11'!D38+'12'!D38</f>
        <v>0</v>
      </c>
      <c r="E38" s="95">
        <f>'01'!E38+'13'!E38+'02'!E38+'03'!E38+'04'!E38+'05'!E38+'06'!E38+'07'!E38+'08'!E38+'09'!E38+'10'!E38+'11'!E38+'12'!E38</f>
        <v>0</v>
      </c>
      <c r="F38" s="95">
        <f>'01'!F38+'13'!F38+'02'!F38+'03'!F38+'04'!F38+'05'!F38+'06'!F38+'07'!F38+'08'!F38+'09'!F38+'10'!F38+'11'!F38+'12'!F38</f>
        <v>0</v>
      </c>
      <c r="G38" s="95">
        <f>'01'!G38+'13'!G38+'02'!G38+'03'!G38+'04'!G38+'05'!G38+'06'!G38+'07'!G38+'08'!G38+'09'!G38+'10'!G38+'11'!G38+'12'!G38</f>
        <v>0</v>
      </c>
      <c r="H38" s="95">
        <f>'01'!H38+'13'!H38+'02'!H38+'03'!H38+'04'!H38+'05'!H38+'06'!H38+'07'!H38+'08'!H38+'09'!H38+'10'!H38+'11'!H38+'12'!H38</f>
        <v>0</v>
      </c>
      <c r="I38" s="95">
        <f>'01'!I38+'13'!I38+'02'!I38+'03'!I38+'04'!I38+'05'!I38+'06'!I38+'07'!I38+'08'!I38+'09'!I38+'10'!I38+'11'!I38+'12'!I38</f>
        <v>0</v>
      </c>
      <c r="J38" s="95">
        <f>'01'!J38+'13'!J38+'02'!J38+'03'!J38+'04'!J38+'05'!J38+'06'!J38+'07'!J38+'08'!J38+'09'!J38+'10'!J38+'11'!J38+'12'!J38</f>
        <v>0</v>
      </c>
      <c r="K38" s="95">
        <f>'01'!K38+'13'!K38+'02'!K38+'03'!K38+'04'!K38+'05'!K38+'06'!K38+'07'!K38+'08'!K38+'09'!K38+'10'!K38+'11'!K38+'12'!K38</f>
        <v>0</v>
      </c>
      <c r="L38" s="95">
        <f>'01'!L38+'13'!L38+'02'!L38+'03'!L38+'04'!L38+'05'!L38+'06'!L38+'07'!L38+'08'!L38+'09'!L38+'10'!L38+'11'!L38+'12'!L38</f>
        <v>0</v>
      </c>
      <c r="M38" s="142">
        <f>IF($G$4=0,0,('01'!M38+'13'!M38+'02'!M38+'03'!M38+'04'!M38+'05'!M38+'06'!M38+'07'!M38+'08'!M38+'09'!M38+'10'!M38+'11'!M38+'12'!M38)/$G$4)</f>
        <v>0</v>
      </c>
      <c r="N38" s="96"/>
      <c r="O38" s="97">
        <f t="shared" si="0"/>
        <v>0</v>
      </c>
      <c r="P38" s="98">
        <f t="shared" si="1"/>
        <v>0</v>
      </c>
    </row>
    <row r="39" spans="1:16" ht="12.75">
      <c r="A39" s="138" t="s">
        <v>72</v>
      </c>
      <c r="B39" s="139">
        <v>110</v>
      </c>
      <c r="C39" s="141">
        <f aca="true" t="shared" si="3" ref="C39:L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1">
        <f t="shared" si="3"/>
        <v>0</v>
      </c>
      <c r="L39" s="141">
        <f t="shared" si="3"/>
        <v>0</v>
      </c>
      <c r="M39" s="143">
        <f>SUM(M33:M38)</f>
        <v>0</v>
      </c>
      <c r="N39" s="141">
        <f>SUM(N33:N38)</f>
        <v>0</v>
      </c>
      <c r="O39" s="97">
        <f t="shared" si="0"/>
        <v>0</v>
      </c>
      <c r="P39" s="98">
        <f t="shared" si="1"/>
        <v>0</v>
      </c>
    </row>
    <row r="40" spans="1:16" ht="12.75">
      <c r="A40" s="104" t="s">
        <v>57</v>
      </c>
      <c r="B40" s="94">
        <v>111</v>
      </c>
      <c r="C40" s="95">
        <f>'01'!C40+'13'!C40+'02'!C40+'03'!C40+'04'!C40+'05'!C40+'06'!C40+'07'!C40+'08'!C40+'09'!C40+'10'!C40+'11'!C40+'12'!C40</f>
        <v>0</v>
      </c>
      <c r="D40" s="95">
        <f>'01'!D40+'13'!D40+'02'!D40+'03'!D40+'04'!D40+'05'!D40+'06'!D40+'07'!D40+'08'!D40+'09'!D40+'10'!D40+'11'!D40+'12'!D40</f>
        <v>0</v>
      </c>
      <c r="E40" s="95">
        <f>'01'!E40+'13'!E40+'02'!E40+'03'!E40+'04'!E40+'05'!E40+'06'!E40+'07'!E40+'08'!E40+'09'!E40+'10'!E40+'11'!E40+'12'!E40</f>
        <v>0</v>
      </c>
      <c r="F40" s="95">
        <f>'01'!F40+'13'!F40+'02'!F40+'03'!F40+'04'!F40+'05'!F40+'06'!F40+'07'!F40+'08'!F40+'09'!F40+'10'!F40+'11'!F40+'12'!F40</f>
        <v>0</v>
      </c>
      <c r="G40" s="95">
        <f>'01'!G40+'13'!G40+'02'!G40+'03'!G40+'04'!G40+'05'!G40+'06'!G40+'07'!G40+'08'!G40+'09'!G40+'10'!G40+'11'!G40+'12'!G40</f>
        <v>0</v>
      </c>
      <c r="H40" s="95">
        <f>'01'!H40+'13'!H40+'02'!H40+'03'!H40+'04'!H40+'05'!H40+'06'!H40+'07'!H40+'08'!H40+'09'!H40+'10'!H40+'11'!H40+'12'!H40</f>
        <v>0</v>
      </c>
      <c r="I40" s="95">
        <f>'01'!I40+'13'!I40+'02'!I40+'03'!I40+'04'!I40+'05'!I40+'06'!I40+'07'!I40+'08'!I40+'09'!I40+'10'!I40+'11'!I40+'12'!I40</f>
        <v>0</v>
      </c>
      <c r="J40" s="95">
        <f>'01'!J40+'13'!J40+'02'!J40+'03'!J40+'04'!J40+'05'!J40+'06'!J40+'07'!J40+'08'!J40+'09'!J40+'10'!J40+'11'!J40+'12'!J40</f>
        <v>0</v>
      </c>
      <c r="K40" s="95">
        <f>'01'!K40+'13'!K40+'02'!K40+'03'!K40+'04'!K40+'05'!K40+'06'!K40+'07'!K40+'08'!K40+'09'!K40+'10'!K40+'11'!K40+'12'!K40</f>
        <v>0</v>
      </c>
      <c r="L40" s="95">
        <f>'01'!L40+'13'!L40+'02'!L40+'03'!L40+'04'!L40+'05'!L40+'06'!L40+'07'!L40+'08'!L40+'09'!L40+'10'!L40+'11'!L40+'12'!L40</f>
        <v>0</v>
      </c>
      <c r="M40" s="142">
        <f>IF($G$4=0,0,('01'!M40+'13'!M40+'02'!M40+'03'!M40+'04'!M40+'05'!M40+'06'!M40+'07'!M40+'08'!M40+'09'!M40+'10'!M40+'11'!M40+'12'!M40)/$G$4)</f>
        <v>0</v>
      </c>
      <c r="N40" s="96"/>
      <c r="O40" s="97">
        <f t="shared" si="0"/>
        <v>0</v>
      </c>
      <c r="P40" s="98">
        <f t="shared" si="1"/>
        <v>0</v>
      </c>
    </row>
    <row r="41" spans="1:16" ht="12.75">
      <c r="A41" s="104" t="s">
        <v>58</v>
      </c>
      <c r="B41" s="94">
        <v>112</v>
      </c>
      <c r="C41" s="95">
        <f>'01'!C41+'13'!C41+'02'!C41+'03'!C41+'04'!C41+'05'!C41+'06'!C41+'07'!C41+'08'!C41+'09'!C41+'10'!C41+'11'!C41+'12'!C41</f>
        <v>0</v>
      </c>
      <c r="D41" s="95">
        <f>'01'!D41+'13'!D41+'02'!D41+'03'!D41+'04'!D41+'05'!D41+'06'!D41+'07'!D41+'08'!D41+'09'!D41+'10'!D41+'11'!D41+'12'!D41</f>
        <v>0</v>
      </c>
      <c r="E41" s="95">
        <f>'01'!E41+'13'!E41+'02'!E41+'03'!E41+'04'!E41+'05'!E41+'06'!E41+'07'!E41+'08'!E41+'09'!E41+'10'!E41+'11'!E41+'12'!E41</f>
        <v>0</v>
      </c>
      <c r="F41" s="95">
        <f>'01'!F41+'13'!F41+'02'!F41+'03'!F41+'04'!F41+'05'!F41+'06'!F41+'07'!F41+'08'!F41+'09'!F41+'10'!F41+'11'!F41+'12'!F41</f>
        <v>0</v>
      </c>
      <c r="G41" s="95">
        <f>'01'!G41+'13'!G41+'02'!G41+'03'!G41+'04'!G41+'05'!G41+'06'!G41+'07'!G41+'08'!G41+'09'!G41+'10'!G41+'11'!G41+'12'!G41</f>
        <v>0</v>
      </c>
      <c r="H41" s="95">
        <f>'01'!H41+'13'!H41+'02'!H41+'03'!H41+'04'!H41+'05'!H41+'06'!H41+'07'!H41+'08'!H41+'09'!H41+'10'!H41+'11'!H41+'12'!H41</f>
        <v>0</v>
      </c>
      <c r="I41" s="95">
        <f>'01'!I41+'13'!I41+'02'!I41+'03'!I41+'04'!I41+'05'!I41+'06'!I41+'07'!I41+'08'!I41+'09'!I41+'10'!I41+'11'!I41+'12'!I41</f>
        <v>0</v>
      </c>
      <c r="J41" s="95">
        <f>'01'!J41+'13'!J41+'02'!J41+'03'!J41+'04'!J41+'05'!J41+'06'!J41+'07'!J41+'08'!J41+'09'!J41+'10'!J41+'11'!J41+'12'!J41</f>
        <v>0</v>
      </c>
      <c r="K41" s="95">
        <f>'01'!K41+'13'!K41+'02'!K41+'03'!K41+'04'!K41+'05'!K41+'06'!K41+'07'!K41+'08'!K41+'09'!K41+'10'!K41+'11'!K41+'12'!K41</f>
        <v>0</v>
      </c>
      <c r="L41" s="95">
        <f>'01'!L41+'13'!L41+'02'!L41+'03'!L41+'04'!L41+'05'!L41+'06'!L41+'07'!L41+'08'!L41+'09'!L41+'10'!L41+'11'!L41+'12'!L41</f>
        <v>0</v>
      </c>
      <c r="M41" s="142">
        <f>IF($G$4=0,0,('01'!M41+'13'!M41+'02'!M41+'03'!M41+'04'!M41+'05'!M41+'06'!M41+'07'!M41+'08'!M41+'09'!M41+'10'!M41+'11'!M41+'12'!M41)/$G$4)</f>
        <v>0</v>
      </c>
      <c r="N41" s="96"/>
      <c r="O41" s="97">
        <f t="shared" si="0"/>
        <v>0</v>
      </c>
      <c r="P41" s="98">
        <f t="shared" si="1"/>
        <v>0</v>
      </c>
    </row>
    <row r="42" spans="1:16" ht="12.75">
      <c r="A42" s="104" t="s">
        <v>59</v>
      </c>
      <c r="B42" s="94">
        <v>113</v>
      </c>
      <c r="C42" s="95">
        <f>'01'!C42+'13'!C42+'02'!C42+'03'!C42+'04'!C42+'05'!C42+'06'!C42+'07'!C42+'08'!C42+'09'!C42+'10'!C42+'11'!C42+'12'!C42</f>
        <v>4809430</v>
      </c>
      <c r="D42" s="95">
        <f>'01'!D42+'13'!D42+'02'!D42+'03'!D42+'04'!D42+'05'!D42+'06'!D42+'07'!D42+'08'!D42+'09'!D42+'10'!D42+'11'!D42+'12'!D42</f>
        <v>427236</v>
      </c>
      <c r="E42" s="95">
        <f>'01'!E42+'13'!E42+'02'!E42+'03'!E42+'04'!E42+'05'!E42+'06'!E42+'07'!E42+'08'!E42+'09'!E42+'10'!E42+'11'!E42+'12'!E42</f>
        <v>1289760</v>
      </c>
      <c r="F42" s="95">
        <f>'01'!F42+'13'!F42+'02'!F42+'03'!F42+'04'!F42+'05'!F42+'06'!F42+'07'!F42+'08'!F42+'09'!F42+'10'!F42+'11'!F42+'12'!F42</f>
        <v>67178</v>
      </c>
      <c r="G42" s="95">
        <f>'01'!G42+'13'!G42+'02'!G42+'03'!G42+'04'!G42+'05'!G42+'06'!G42+'07'!G42+'08'!G42+'09'!G42+'10'!G42+'11'!G42+'12'!G42</f>
        <v>1294785</v>
      </c>
      <c r="H42" s="95">
        <f>'01'!H42+'13'!H42+'02'!H42+'03'!H42+'04'!H42+'05'!H42+'06'!H42+'07'!H42+'08'!H42+'09'!H42+'10'!H42+'11'!H42+'12'!H42</f>
        <v>73894</v>
      </c>
      <c r="I42" s="95">
        <f>'01'!I42+'13'!I42+'02'!I42+'03'!I42+'04'!I42+'05'!I42+'06'!I42+'07'!I42+'08'!I42+'09'!I42+'10'!I42+'11'!I42+'12'!I42</f>
        <v>0</v>
      </c>
      <c r="J42" s="95">
        <f>'01'!J42+'13'!J42+'02'!J42+'03'!J42+'04'!J42+'05'!J42+'06'!J42+'07'!J42+'08'!J42+'09'!J42+'10'!J42+'11'!J42+'12'!J42</f>
        <v>620588</v>
      </c>
      <c r="K42" s="95">
        <f>'01'!K42+'13'!K42+'02'!K42+'03'!K42+'04'!K42+'05'!K42+'06'!K42+'07'!K42+'08'!K42+'09'!K42+'10'!K42+'11'!K42+'12'!K42</f>
        <v>8582871</v>
      </c>
      <c r="L42" s="95">
        <f>'01'!L42+'13'!L42+'02'!L42+'03'!L42+'04'!L42+'05'!L42+'06'!L42+'07'!L42+'08'!L42+'09'!L42+'10'!L42+'11'!L42+'12'!L42</f>
        <v>251974</v>
      </c>
      <c r="M42" s="142">
        <f>IF($G$4=0,0,('01'!M42+'13'!M42+'02'!M42+'03'!M42+'04'!M42+'05'!M42+'06'!M42+'07'!M42+'08'!M42+'09'!M42+'10'!M42+'11'!M42+'12'!M42)/$G$4)</f>
        <v>2</v>
      </c>
      <c r="N42" s="96">
        <v>15259000</v>
      </c>
      <c r="O42" s="97">
        <f t="shared" si="0"/>
        <v>0.5624792581427355</v>
      </c>
      <c r="P42" s="98">
        <f t="shared" si="1"/>
        <v>536429.4375</v>
      </c>
    </row>
    <row r="43" spans="1:16" ht="12.75">
      <c r="A43" s="104" t="s">
        <v>60</v>
      </c>
      <c r="B43" s="94">
        <v>114</v>
      </c>
      <c r="C43" s="95">
        <f>'01'!C43+'13'!C43+'02'!C43+'03'!C43+'04'!C43+'05'!C43+'06'!C43+'07'!C43+'08'!C43+'09'!C43+'10'!C43+'11'!C43+'12'!C43</f>
        <v>8323586</v>
      </c>
      <c r="D43" s="95">
        <f>'01'!D43+'13'!D43+'02'!D43+'03'!D43+'04'!D43+'05'!D43+'06'!D43+'07'!D43+'08'!D43+'09'!D43+'10'!D43+'11'!D43+'12'!D43</f>
        <v>704637</v>
      </c>
      <c r="E43" s="95">
        <f>'01'!E43+'13'!E43+'02'!E43+'03'!E43+'04'!E43+'05'!E43+'06'!E43+'07'!E43+'08'!E43+'09'!E43+'10'!E43+'11'!E43+'12'!E43</f>
        <v>2297702</v>
      </c>
      <c r="F43" s="95">
        <f>'01'!F43+'13'!F43+'02'!F43+'03'!F43+'04'!F43+'05'!F43+'06'!F43+'07'!F43+'08'!F43+'09'!F43+'10'!F43+'11'!F43+'12'!F43</f>
        <v>32267</v>
      </c>
      <c r="G43" s="95">
        <f>'01'!G43+'13'!G43+'02'!G43+'03'!G43+'04'!G43+'05'!G43+'06'!G43+'07'!G43+'08'!G43+'09'!G43+'10'!G43+'11'!G43+'12'!G43</f>
        <v>1516379</v>
      </c>
      <c r="H43" s="95">
        <f>'01'!H43+'13'!H43+'02'!H43+'03'!H43+'04'!H43+'05'!H43+'06'!H43+'07'!H43+'08'!H43+'09'!H43+'10'!H43+'11'!H43+'12'!H43</f>
        <v>137750</v>
      </c>
      <c r="I43" s="95">
        <f>'01'!I43+'13'!I43+'02'!I43+'03'!I43+'04'!I43+'05'!I43+'06'!I43+'07'!I43+'08'!I43+'09'!I43+'10'!I43+'11'!I43+'12'!I43</f>
        <v>0</v>
      </c>
      <c r="J43" s="95">
        <f>'01'!J43+'13'!J43+'02'!J43+'03'!J43+'04'!J43+'05'!J43+'06'!J43+'07'!J43+'08'!J43+'09'!J43+'10'!J43+'11'!J43+'12'!J43</f>
        <v>1005505</v>
      </c>
      <c r="K43" s="95">
        <f>'01'!K43+'13'!K43+'02'!K43+'03'!K43+'04'!K43+'05'!K43+'06'!K43+'07'!K43+'08'!K43+'09'!K43+'10'!K43+'11'!K43+'12'!K43</f>
        <v>14017826</v>
      </c>
      <c r="L43" s="95">
        <f>'01'!L43+'13'!L43+'02'!L43+'03'!L43+'04'!L43+'05'!L43+'06'!L43+'07'!L43+'08'!L43+'09'!L43+'10'!L43+'11'!L43+'12'!L43</f>
        <v>210000</v>
      </c>
      <c r="M43" s="142">
        <f>IF($G$4=0,0,('01'!M43+'13'!M43+'02'!M43+'03'!M43+'04'!M43+'05'!M43+'06'!M43+'07'!M43+'08'!M43+'09'!M43+'10'!M43+'11'!M43+'12'!M43)/$G$4)</f>
        <v>3.625</v>
      </c>
      <c r="N43" s="96">
        <v>19280000</v>
      </c>
      <c r="O43" s="97">
        <f t="shared" si="0"/>
        <v>0.7270656639004149</v>
      </c>
      <c r="P43" s="98">
        <f t="shared" si="1"/>
        <v>483373.3103448276</v>
      </c>
    </row>
    <row r="44" spans="1:16" ht="12.75">
      <c r="A44" s="104" t="s">
        <v>61</v>
      </c>
      <c r="B44" s="94">
        <v>115</v>
      </c>
      <c r="C44" s="95">
        <f>'01'!C44+'13'!C44+'02'!C44+'03'!C44+'04'!C44+'05'!C44+'06'!C44+'07'!C44+'08'!C44+'09'!C44+'10'!C44+'11'!C44+'12'!C44</f>
        <v>15352209</v>
      </c>
      <c r="D44" s="95">
        <f>'01'!D44+'13'!D44+'02'!D44+'03'!D44+'04'!D44+'05'!D44+'06'!D44+'07'!D44+'08'!D44+'09'!D44+'10'!D44+'11'!D44+'12'!D44</f>
        <v>1109612</v>
      </c>
      <c r="E44" s="95">
        <f>'01'!E44+'13'!E44+'02'!E44+'03'!E44+'04'!E44+'05'!E44+'06'!E44+'07'!E44+'08'!E44+'09'!E44+'10'!E44+'11'!E44+'12'!E44</f>
        <v>3467993</v>
      </c>
      <c r="F44" s="95">
        <f>'01'!F44+'13'!F44+'02'!F44+'03'!F44+'04'!F44+'05'!F44+'06'!F44+'07'!F44+'08'!F44+'09'!F44+'10'!F44+'11'!F44+'12'!F44</f>
        <v>752360</v>
      </c>
      <c r="G44" s="95">
        <f>'01'!G44+'13'!G44+'02'!G44+'03'!G44+'04'!G44+'05'!G44+'06'!G44+'07'!G44+'08'!G44+'09'!G44+'10'!G44+'11'!G44+'12'!G44</f>
        <v>1162948</v>
      </c>
      <c r="H44" s="95">
        <f>'01'!H44+'13'!H44+'02'!H44+'03'!H44+'04'!H44+'05'!H44+'06'!H44+'07'!H44+'08'!H44+'09'!H44+'10'!H44+'11'!H44+'12'!H44</f>
        <v>76274</v>
      </c>
      <c r="I44" s="95">
        <f>'01'!I44+'13'!I44+'02'!I44+'03'!I44+'04'!I44+'05'!I44+'06'!I44+'07'!I44+'08'!I44+'09'!I44+'10'!I44+'11'!I44+'12'!I44</f>
        <v>0</v>
      </c>
      <c r="J44" s="95">
        <f>'01'!J44+'13'!J44+'02'!J44+'03'!J44+'04'!J44+'05'!J44+'06'!J44+'07'!J44+'08'!J44+'09'!J44+'10'!J44+'11'!J44+'12'!J44</f>
        <v>1397028</v>
      </c>
      <c r="K44" s="95">
        <f>'01'!K44+'13'!K44+'02'!K44+'03'!K44+'04'!K44+'05'!K44+'06'!K44+'07'!K44+'08'!K44+'09'!K44+'10'!K44+'11'!K44+'12'!K44</f>
        <v>23318424</v>
      </c>
      <c r="L44" s="95">
        <f>'01'!L44+'13'!L44+'02'!L44+'03'!L44+'04'!L44+'05'!L44+'06'!L44+'07'!L44+'08'!L44+'09'!L44+'10'!L44+'11'!L44+'12'!L44</f>
        <v>1276991</v>
      </c>
      <c r="M44" s="142">
        <f>IF($G$4=0,0,('01'!M44+'13'!M44+'02'!M44+'03'!M44+'04'!M44+'05'!M44+'06'!M44+'07'!M44+'08'!M44+'09'!M44+'10'!M44+'11'!M44+'12'!M44)/$G$4)</f>
        <v>7</v>
      </c>
      <c r="N44" s="96">
        <v>36354000</v>
      </c>
      <c r="O44" s="97">
        <f t="shared" si="0"/>
        <v>0.6414266380590856</v>
      </c>
      <c r="P44" s="98">
        <f t="shared" si="1"/>
        <v>416400.4285714286</v>
      </c>
    </row>
    <row r="45" spans="1:16" ht="12.75">
      <c r="A45" s="104" t="s">
        <v>62</v>
      </c>
      <c r="B45" s="94">
        <v>119</v>
      </c>
      <c r="C45" s="95">
        <f>'01'!C45+'13'!C45+'02'!C45+'03'!C45+'04'!C45+'05'!C45+'06'!C45+'07'!C45+'08'!C45+'09'!C45+'10'!C45+'11'!C45+'12'!C45</f>
        <v>52414425</v>
      </c>
      <c r="D45" s="95">
        <f>'01'!D45+'13'!D45+'02'!D45+'03'!D45+'04'!D45+'05'!D45+'06'!D45+'07'!D45+'08'!D45+'09'!D45+'10'!D45+'11'!D45+'12'!D45</f>
        <v>5231394</v>
      </c>
      <c r="E45" s="95">
        <f>'01'!E45+'13'!E45+'02'!E45+'03'!E45+'04'!E45+'05'!E45+'06'!E45+'07'!E45+'08'!E45+'09'!E45+'10'!E45+'11'!E45+'12'!E45</f>
        <v>12738245</v>
      </c>
      <c r="F45" s="95">
        <f>'01'!F45+'13'!F45+'02'!F45+'03'!F45+'04'!F45+'05'!F45+'06'!F45+'07'!F45+'08'!F45+'09'!F45+'10'!F45+'11'!F45+'12'!F45</f>
        <v>1285481</v>
      </c>
      <c r="G45" s="95">
        <f>'01'!G45+'13'!G45+'02'!G45+'03'!G45+'04'!G45+'05'!G45+'06'!G45+'07'!G45+'08'!G45+'09'!G45+'10'!G45+'11'!G45+'12'!G45</f>
        <v>801029</v>
      </c>
      <c r="H45" s="95">
        <f>'01'!H45+'13'!H45+'02'!H45+'03'!H45+'04'!H45+'05'!H45+'06'!H45+'07'!H45+'08'!H45+'09'!H45+'10'!H45+'11'!H45+'12'!H45</f>
        <v>1123578</v>
      </c>
      <c r="I45" s="95">
        <f>'01'!I45+'13'!I45+'02'!I45+'03'!I45+'04'!I45+'05'!I45+'06'!I45+'07'!I45+'08'!I45+'09'!I45+'10'!I45+'11'!I45+'12'!I45</f>
        <v>0</v>
      </c>
      <c r="J45" s="95">
        <f>'01'!J45+'13'!J45+'02'!J45+'03'!J45+'04'!J45+'05'!J45+'06'!J45+'07'!J45+'08'!J45+'09'!J45+'10'!J45+'11'!J45+'12'!J45</f>
        <v>5568934</v>
      </c>
      <c r="K45" s="95">
        <f>'01'!K45+'13'!K45+'02'!K45+'03'!K45+'04'!K45+'05'!K45+'06'!K45+'07'!K45+'08'!K45+'09'!K45+'10'!K45+'11'!K45+'12'!K45</f>
        <v>79163086</v>
      </c>
      <c r="L45" s="95">
        <f>'01'!L45+'13'!L45+'02'!L45+'03'!L45+'04'!L45+'05'!L45+'06'!L45+'07'!L45+'08'!L45+'09'!L45+'10'!L45+'11'!L45+'12'!L45</f>
        <v>2758987</v>
      </c>
      <c r="M45" s="142">
        <f>IF($G$4=0,0,('01'!M45+'13'!M45+'02'!M45+'03'!M45+'04'!M45+'05'!M45+'06'!M45+'07'!M45+'08'!M45+'09'!M45+'10'!M45+'11'!M45+'12'!M45)/$G$4)</f>
        <v>34.25</v>
      </c>
      <c r="N45" s="96">
        <v>130221000</v>
      </c>
      <c r="O45" s="97">
        <f t="shared" si="0"/>
        <v>0.6079133626680796</v>
      </c>
      <c r="P45" s="98">
        <f t="shared" si="1"/>
        <v>288916.37226277374</v>
      </c>
    </row>
    <row r="46" spans="1:16" ht="12.75">
      <c r="A46" s="104" t="s">
        <v>63</v>
      </c>
      <c r="B46" s="94">
        <v>120</v>
      </c>
      <c r="C46" s="95">
        <f>'01'!C46+'13'!C46+'02'!C46+'03'!C46+'04'!C46+'05'!C46+'06'!C46+'07'!C46+'08'!C46+'09'!C46+'10'!C46+'11'!C46+'12'!C46</f>
        <v>188225685</v>
      </c>
      <c r="D46" s="95">
        <f>'01'!D46+'13'!D46+'02'!D46+'03'!D46+'04'!D46+'05'!D46+'06'!D46+'07'!D46+'08'!D46+'09'!D46+'10'!D46+'11'!D46+'12'!D46</f>
        <v>24718347</v>
      </c>
      <c r="E46" s="95">
        <f>'01'!E46+'13'!E46+'02'!E46+'03'!E46+'04'!E46+'05'!E46+'06'!E46+'07'!E46+'08'!E46+'09'!E46+'10'!E46+'11'!E46+'12'!E46</f>
        <v>26297754</v>
      </c>
      <c r="F46" s="95">
        <f>'01'!F46+'13'!F46+'02'!F46+'03'!F46+'04'!F46+'05'!F46+'06'!F46+'07'!F46+'08'!F46+'09'!F46+'10'!F46+'11'!F46+'12'!F46</f>
        <v>755428</v>
      </c>
      <c r="G46" s="95">
        <f>'01'!G46+'13'!G46+'02'!G46+'03'!G46+'04'!G46+'05'!G46+'06'!G46+'07'!G46+'08'!G46+'09'!G46+'10'!G46+'11'!G46+'12'!G46</f>
        <v>12391513</v>
      </c>
      <c r="H46" s="95">
        <f>'01'!H46+'13'!H46+'02'!H46+'03'!H46+'04'!H46+'05'!H46+'06'!H46+'07'!H46+'08'!H46+'09'!H46+'10'!H46+'11'!H46+'12'!H46</f>
        <v>23744981</v>
      </c>
      <c r="I46" s="95">
        <f>'01'!I46+'13'!I46+'02'!I46+'03'!I46+'04'!I46+'05'!I46+'06'!I46+'07'!I46+'08'!I46+'09'!I46+'10'!I46+'11'!I46+'12'!I46</f>
        <v>0</v>
      </c>
      <c r="J46" s="95">
        <f>'01'!J46+'13'!J46+'02'!J46+'03'!J46+'04'!J46+'05'!J46+'06'!J46+'07'!J46+'08'!J46+'09'!J46+'10'!J46+'11'!J46+'12'!J46</f>
        <v>19650344</v>
      </c>
      <c r="K46" s="95">
        <f>'01'!K46+'13'!K46+'02'!K46+'03'!K46+'04'!K46+'05'!K46+'06'!K46+'07'!K46+'08'!K46+'09'!K46+'10'!K46+'11'!K46+'12'!K46</f>
        <v>295784052</v>
      </c>
      <c r="L46" s="95">
        <f>'01'!L46+'13'!L46+'02'!L46+'03'!L46+'04'!L46+'05'!L46+'06'!L46+'07'!L46+'08'!L46+'09'!L46+'10'!L46+'11'!L46+'12'!L46</f>
        <v>17746998</v>
      </c>
      <c r="M46" s="142">
        <f>IF($G$4=0,0,('01'!M46+'13'!M46+'02'!M46+'03'!M46+'04'!M46+'05'!M46+'06'!M46+'07'!M46+'08'!M46+'09'!M46+'10'!M46+'11'!M46+'12'!M46)/$G$4)</f>
        <v>231.625</v>
      </c>
      <c r="N46" s="96">
        <v>512470000</v>
      </c>
      <c r="O46" s="97">
        <f t="shared" si="0"/>
        <v>0.5771733994185025</v>
      </c>
      <c r="P46" s="98">
        <f t="shared" si="1"/>
        <v>159624.42093901781</v>
      </c>
    </row>
    <row r="47" spans="1:16" ht="12.75">
      <c r="A47" s="138" t="s">
        <v>74</v>
      </c>
      <c r="B47" s="139">
        <v>121</v>
      </c>
      <c r="C47" s="141">
        <f aca="true" t="shared" si="4" ref="C47:L47">SUM(C40:C46)</f>
        <v>269125335</v>
      </c>
      <c r="D47" s="141">
        <f t="shared" si="4"/>
        <v>32191226</v>
      </c>
      <c r="E47" s="141">
        <f t="shared" si="4"/>
        <v>46091454</v>
      </c>
      <c r="F47" s="141">
        <f t="shared" si="4"/>
        <v>2892714</v>
      </c>
      <c r="G47" s="141">
        <f t="shared" si="4"/>
        <v>17166654</v>
      </c>
      <c r="H47" s="141">
        <f t="shared" si="4"/>
        <v>25156477</v>
      </c>
      <c r="I47" s="141">
        <f t="shared" si="4"/>
        <v>0</v>
      </c>
      <c r="J47" s="141">
        <f t="shared" si="4"/>
        <v>28242399</v>
      </c>
      <c r="K47" s="141">
        <f t="shared" si="4"/>
        <v>420866259</v>
      </c>
      <c r="L47" s="141">
        <f t="shared" si="4"/>
        <v>22244950</v>
      </c>
      <c r="M47" s="143">
        <f>SUM(M40:M46)</f>
        <v>278.5</v>
      </c>
      <c r="N47" s="141">
        <f>SUM(N40:N46)</f>
        <v>713584000</v>
      </c>
      <c r="O47" s="97">
        <f t="shared" si="0"/>
        <v>0.5897921744321621</v>
      </c>
      <c r="P47" s="98">
        <f t="shared" si="1"/>
        <v>188898.67998204668</v>
      </c>
    </row>
    <row r="48" spans="1:16" ht="12.75">
      <c r="A48" s="138" t="s">
        <v>70</v>
      </c>
      <c r="B48" s="139">
        <v>152</v>
      </c>
      <c r="C48" s="141">
        <f aca="true" t="shared" si="5" ref="C48:L48">C32+C39+C47</f>
        <v>301663874</v>
      </c>
      <c r="D48" s="141">
        <f t="shared" si="5"/>
        <v>32191226</v>
      </c>
      <c r="E48" s="141">
        <f t="shared" si="5"/>
        <v>46091454</v>
      </c>
      <c r="F48" s="141">
        <f t="shared" si="5"/>
        <v>3051827</v>
      </c>
      <c r="G48" s="141">
        <f t="shared" si="5"/>
        <v>18104899</v>
      </c>
      <c r="H48" s="141">
        <f t="shared" si="5"/>
        <v>25156477</v>
      </c>
      <c r="I48" s="141">
        <f t="shared" si="5"/>
        <v>0</v>
      </c>
      <c r="J48" s="141">
        <f t="shared" si="5"/>
        <v>30773722</v>
      </c>
      <c r="K48" s="141">
        <f t="shared" si="5"/>
        <v>457033479</v>
      </c>
      <c r="L48" s="141">
        <f t="shared" si="5"/>
        <v>23625396</v>
      </c>
      <c r="M48" s="143">
        <f>M32+M39+M47</f>
        <v>309.875</v>
      </c>
      <c r="N48" s="141">
        <f>N32+N39+N47</f>
        <v>773221000</v>
      </c>
      <c r="O48" s="97">
        <f t="shared" si="0"/>
        <v>0.5910774267641463</v>
      </c>
      <c r="P48" s="98">
        <f t="shared" si="1"/>
        <v>184362.0326744655</v>
      </c>
    </row>
    <row r="49" spans="1:16" ht="12.75">
      <c r="A49" s="138" t="s">
        <v>51</v>
      </c>
      <c r="B49" s="139">
        <v>158</v>
      </c>
      <c r="C49" s="140">
        <f>'01'!C49+'13'!C49+'02'!C49+'03'!C49+'04'!C49+'05'!C49+'06'!C49+'07'!C49+'08'!C49+'09'!C49+'10'!C49+'11'!C49+'12'!C49</f>
        <v>2173152</v>
      </c>
      <c r="D49" s="140">
        <f>'01'!D49+'13'!D49+'02'!D49+'03'!D49+'04'!D49+'05'!D49+'06'!D49+'07'!D49+'08'!D49+'09'!D49+'10'!D49+'11'!D49+'12'!D49</f>
        <v>0</v>
      </c>
      <c r="E49" s="140">
        <f>'01'!E49+'13'!E49+'02'!E49+'03'!E49+'04'!E49+'05'!E49+'06'!E49+'07'!E49+'08'!E49+'09'!E49+'10'!E49+'11'!E49+'12'!E49</f>
        <v>0</v>
      </c>
      <c r="F49" s="140">
        <f>'01'!F49+'13'!F49+'02'!F49+'03'!F49+'04'!F49+'05'!F49+'06'!F49+'07'!F49+'08'!F49+'09'!F49+'10'!F49+'11'!F49+'12'!F49</f>
        <v>0</v>
      </c>
      <c r="G49" s="140">
        <f>'01'!G49+'13'!G49+'02'!G49+'03'!G49+'04'!G49+'05'!G49+'06'!G49+'07'!G49+'08'!G49+'09'!G49+'10'!G49+'11'!G49+'12'!G49</f>
        <v>0</v>
      </c>
      <c r="H49" s="140">
        <f>'01'!H49+'13'!H49+'02'!H49+'03'!H49+'04'!H49+'05'!H49+'06'!H49+'07'!H49+'08'!H49+'09'!H49+'10'!H49+'11'!H49+'12'!H49</f>
        <v>0</v>
      </c>
      <c r="I49" s="140">
        <f>'01'!I49+'13'!I49+'02'!I49+'03'!I49+'04'!I49+'05'!I49+'06'!I49+'07'!I49+'08'!I49+'09'!I49+'10'!I49+'11'!I49+'12'!I49</f>
        <v>0</v>
      </c>
      <c r="J49" s="140">
        <f>'01'!J49+'13'!J49+'02'!J49+'03'!J49+'04'!J49+'05'!J49+'06'!J49+'07'!J49+'08'!J49+'09'!J49+'10'!J49+'11'!J49+'12'!J49</f>
        <v>127924</v>
      </c>
      <c r="K49" s="140">
        <f>'01'!K49+'13'!K49+'02'!K49+'03'!K49+'04'!K49+'05'!K49+'06'!K49+'07'!K49+'08'!K49+'09'!K49+'10'!K49+'11'!K49+'12'!K49</f>
        <v>2301076</v>
      </c>
      <c r="L49" s="140">
        <f>'01'!L49+'13'!L49+'02'!L49+'03'!L49+'04'!L49+'05'!L49+'06'!L49+'07'!L49+'08'!L49+'09'!L49+'10'!L49+'11'!L49+'12'!L49</f>
        <v>79844</v>
      </c>
      <c r="M49" s="142">
        <f>IF($G$4=0,0,('01'!M49+'13'!M49+'02'!M49+'03'!M49+'04'!M49+'05'!M49+'06'!M49+'07'!M49+'08'!M49+'09'!M49+'10'!M49+'11'!M49+'12'!M49)/$G$4)</f>
        <v>1.75</v>
      </c>
      <c r="N49" s="96">
        <v>2685000</v>
      </c>
      <c r="O49" s="97">
        <f t="shared" si="0"/>
        <v>0.8570115456238361</v>
      </c>
      <c r="P49" s="98">
        <f t="shared" si="1"/>
        <v>164362.57142857142</v>
      </c>
    </row>
    <row r="50" spans="1:16" ht="12.75">
      <c r="A50" s="138" t="s">
        <v>75</v>
      </c>
      <c r="B50" s="139">
        <v>159</v>
      </c>
      <c r="C50" s="141">
        <f aca="true" t="shared" si="6" ref="C50:L50">C48+C49</f>
        <v>303837026</v>
      </c>
      <c r="D50" s="141">
        <f t="shared" si="6"/>
        <v>32191226</v>
      </c>
      <c r="E50" s="141">
        <f t="shared" si="6"/>
        <v>46091454</v>
      </c>
      <c r="F50" s="141">
        <f t="shared" si="6"/>
        <v>3051827</v>
      </c>
      <c r="G50" s="141">
        <f t="shared" si="6"/>
        <v>18104899</v>
      </c>
      <c r="H50" s="141">
        <f t="shared" si="6"/>
        <v>25156477</v>
      </c>
      <c r="I50" s="141">
        <f t="shared" si="6"/>
        <v>0</v>
      </c>
      <c r="J50" s="141">
        <f t="shared" si="6"/>
        <v>30901646</v>
      </c>
      <c r="K50" s="141">
        <f t="shared" si="6"/>
        <v>459334555</v>
      </c>
      <c r="L50" s="141">
        <f t="shared" si="6"/>
        <v>23705240</v>
      </c>
      <c r="M50" s="143">
        <f>M48+M49</f>
        <v>311.625</v>
      </c>
      <c r="N50" s="141">
        <f>N48+N49</f>
        <v>775906000</v>
      </c>
      <c r="O50" s="97">
        <f t="shared" si="0"/>
        <v>0.5919976839978038</v>
      </c>
      <c r="P50" s="98">
        <f t="shared" si="1"/>
        <v>184249.72121941435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8"/>
    </row>
    <row r="52" spans="1:14" ht="12.75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58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58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58"/>
    </row>
    <row r="55" spans="1:15" s="2" customFormat="1" ht="12.75">
      <c r="A55" s="54" t="s">
        <v>63</v>
      </c>
      <c r="B55" s="54">
        <f aca="true" t="shared" si="7" ref="B55:B61">IF(A55="","",VLOOKUP(A55,$A$12:$B$50,2,FALSE))</f>
        <v>120</v>
      </c>
      <c r="C55" s="160">
        <v>3408</v>
      </c>
      <c r="D55" s="55">
        <v>666</v>
      </c>
      <c r="E55" s="55">
        <v>605</v>
      </c>
      <c r="F55" s="55"/>
      <c r="G55" s="55"/>
      <c r="H55" s="55">
        <v>88</v>
      </c>
      <c r="I55" s="55"/>
      <c r="J55" s="55"/>
      <c r="K55" s="55">
        <f aca="true" t="shared" si="8" ref="K55:K61">SUM(C55:J55)</f>
        <v>4767</v>
      </c>
      <c r="L55" s="55"/>
      <c r="M55" s="56">
        <v>1</v>
      </c>
      <c r="N55" s="57"/>
      <c r="O55" s="43"/>
    </row>
    <row r="56" spans="1:15" s="2" customFormat="1" ht="12.75">
      <c r="A56" s="48" t="s">
        <v>63</v>
      </c>
      <c r="B56" s="58">
        <f t="shared" si="7"/>
        <v>120</v>
      </c>
      <c r="C56" s="59">
        <v>5905</v>
      </c>
      <c r="D56" s="59">
        <v>1998</v>
      </c>
      <c r="E56" s="59">
        <v>1814</v>
      </c>
      <c r="F56" s="59"/>
      <c r="G56" s="59"/>
      <c r="H56" s="59">
        <v>263</v>
      </c>
      <c r="I56" s="59"/>
      <c r="J56" s="59"/>
      <c r="K56" s="55">
        <f t="shared" si="8"/>
        <v>9980</v>
      </c>
      <c r="L56" s="59"/>
      <c r="M56" s="60">
        <v>1</v>
      </c>
      <c r="N56" s="57"/>
      <c r="O56" s="43"/>
    </row>
    <row r="57" spans="1:15" s="2" customFormat="1" ht="12.75">
      <c r="A57" s="48" t="s">
        <v>63</v>
      </c>
      <c r="B57" s="58">
        <f t="shared" si="7"/>
        <v>120</v>
      </c>
      <c r="C57" s="59">
        <v>5863</v>
      </c>
      <c r="D57" s="59">
        <v>1998</v>
      </c>
      <c r="E57" s="59">
        <v>1814</v>
      </c>
      <c r="F57" s="59"/>
      <c r="G57" s="59"/>
      <c r="H57" s="59">
        <v>263</v>
      </c>
      <c r="I57" s="59"/>
      <c r="J57" s="59"/>
      <c r="K57" s="55">
        <f t="shared" si="8"/>
        <v>9938</v>
      </c>
      <c r="L57" s="59"/>
      <c r="M57" s="60">
        <v>1</v>
      </c>
      <c r="N57" s="57"/>
      <c r="O57" s="43"/>
    </row>
    <row r="58" spans="1:15" s="2" customFormat="1" ht="12.75">
      <c r="A58" s="48" t="s">
        <v>62</v>
      </c>
      <c r="B58" s="55">
        <f t="shared" si="7"/>
        <v>119</v>
      </c>
      <c r="C58" s="55">
        <v>82341</v>
      </c>
      <c r="D58" s="55">
        <v>10587</v>
      </c>
      <c r="E58" s="55">
        <v>24703</v>
      </c>
      <c r="F58" s="55">
        <v>1680</v>
      </c>
      <c r="G58" s="55">
        <v>14996</v>
      </c>
      <c r="H58" s="55">
        <v>2100</v>
      </c>
      <c r="I58" s="55"/>
      <c r="J58" s="55">
        <v>23271</v>
      </c>
      <c r="K58" s="116">
        <f t="shared" si="8"/>
        <v>159678</v>
      </c>
      <c r="L58" s="55">
        <v>143636</v>
      </c>
      <c r="M58" s="56">
        <v>1</v>
      </c>
      <c r="N58" s="117"/>
      <c r="O58" s="43"/>
    </row>
    <row r="59" spans="1:15" s="2" customFormat="1" ht="12.75">
      <c r="A59" s="48" t="s">
        <v>63</v>
      </c>
      <c r="B59" s="59">
        <f t="shared" si="7"/>
        <v>120</v>
      </c>
      <c r="C59" s="59">
        <v>37711</v>
      </c>
      <c r="D59" s="59">
        <v>1779</v>
      </c>
      <c r="E59" s="59">
        <v>1615</v>
      </c>
      <c r="F59" s="59">
        <v>1265</v>
      </c>
      <c r="G59" s="59">
        <v>4939</v>
      </c>
      <c r="H59" s="59"/>
      <c r="I59" s="59"/>
      <c r="J59" s="59">
        <v>-9430</v>
      </c>
      <c r="K59" s="116">
        <f t="shared" si="8"/>
        <v>37879</v>
      </c>
      <c r="L59" s="59">
        <v>19642</v>
      </c>
      <c r="M59" s="60">
        <v>1</v>
      </c>
      <c r="N59" s="117"/>
      <c r="O59" s="43"/>
    </row>
    <row r="60" spans="1:15" s="2" customFormat="1" ht="12.75">
      <c r="A60" s="39" t="s">
        <v>35</v>
      </c>
      <c r="B60" s="55">
        <f t="shared" si="7"/>
        <v>86</v>
      </c>
      <c r="C60" s="55">
        <v>-86933</v>
      </c>
      <c r="D60" s="55"/>
      <c r="E60" s="55"/>
      <c r="F60" s="55">
        <v>-11429</v>
      </c>
      <c r="G60" s="55"/>
      <c r="H60" s="55"/>
      <c r="I60" s="55"/>
      <c r="J60" s="55">
        <v>-38984</v>
      </c>
      <c r="K60" s="116">
        <f t="shared" si="8"/>
        <v>-137346</v>
      </c>
      <c r="L60" s="55"/>
      <c r="M60" s="56">
        <v>1</v>
      </c>
      <c r="N60" s="117"/>
      <c r="O60" s="43"/>
    </row>
    <row r="61" spans="1:15" s="2" customFormat="1" ht="12.75">
      <c r="A61" s="48" t="s">
        <v>62</v>
      </c>
      <c r="B61" s="59">
        <f t="shared" si="7"/>
        <v>119</v>
      </c>
      <c r="C61" s="59">
        <v>171933</v>
      </c>
      <c r="D61" s="59">
        <v>21644</v>
      </c>
      <c r="E61" s="59">
        <v>51598</v>
      </c>
      <c r="F61" s="59">
        <v>11595</v>
      </c>
      <c r="G61" s="59">
        <v>3189</v>
      </c>
      <c r="H61" s="59">
        <v>4831</v>
      </c>
      <c r="I61" s="59"/>
      <c r="J61" s="59"/>
      <c r="K61" s="116">
        <f t="shared" si="8"/>
        <v>264790</v>
      </c>
      <c r="L61" s="59"/>
      <c r="M61" s="60">
        <v>1</v>
      </c>
      <c r="N61" s="117"/>
      <c r="O61" s="43"/>
    </row>
    <row r="62" spans="1:14" ht="12.75">
      <c r="A62" s="58"/>
      <c r="B62" s="59">
        <f aca="true" t="shared" si="9" ref="B62:B75">IF(A62="","",VLOOKUP(A62,$A$12:$B$50,2,FALSE))</f>
      </c>
      <c r="C62" s="59"/>
      <c r="D62" s="59"/>
      <c r="E62" s="59"/>
      <c r="F62" s="59"/>
      <c r="G62" s="59"/>
      <c r="H62" s="59"/>
      <c r="I62" s="59"/>
      <c r="J62" s="59"/>
      <c r="K62" s="118"/>
      <c r="L62" s="59"/>
      <c r="M62" s="59"/>
      <c r="N62" s="158"/>
    </row>
    <row r="63" spans="1:14" ht="12.75">
      <c r="A63" s="58"/>
      <c r="B63" s="59">
        <f t="shared" si="9"/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58"/>
    </row>
    <row r="64" spans="1:14" ht="12.75">
      <c r="A64" s="54"/>
      <c r="B64" s="55">
        <f t="shared" si="9"/>
      </c>
      <c r="C64" s="55"/>
      <c r="D64" s="55"/>
      <c r="E64" s="55"/>
      <c r="F64" s="55"/>
      <c r="G64" s="55"/>
      <c r="H64" s="55"/>
      <c r="I64" s="55"/>
      <c r="J64" s="55"/>
      <c r="K64" s="116"/>
      <c r="L64" s="55"/>
      <c r="M64" s="59"/>
      <c r="N64" s="158"/>
    </row>
    <row r="65" spans="1:14" ht="12.75">
      <c r="A65" s="58"/>
      <c r="B65" s="59">
        <f t="shared" si="9"/>
      </c>
      <c r="C65" s="59"/>
      <c r="D65" s="59"/>
      <c r="E65" s="59"/>
      <c r="F65" s="59"/>
      <c r="G65" s="59"/>
      <c r="H65" s="59"/>
      <c r="I65" s="59"/>
      <c r="J65" s="59"/>
      <c r="K65" s="118"/>
      <c r="L65" s="59"/>
      <c r="M65" s="59"/>
      <c r="N65" s="158"/>
    </row>
    <row r="66" spans="1:14" ht="12.75">
      <c r="A66" s="58"/>
      <c r="B66" s="59">
        <f t="shared" si="9"/>
      </c>
      <c r="C66" s="59"/>
      <c r="D66" s="59"/>
      <c r="E66" s="59"/>
      <c r="F66" s="59"/>
      <c r="G66" s="59"/>
      <c r="H66" s="59"/>
      <c r="I66" s="59"/>
      <c r="J66" s="59"/>
      <c r="K66" s="118"/>
      <c r="L66" s="59"/>
      <c r="M66" s="59"/>
      <c r="N66" s="158"/>
    </row>
    <row r="67" spans="1:14" ht="12.75">
      <c r="A67" s="58"/>
      <c r="B67" s="59">
        <f t="shared" si="9"/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158"/>
    </row>
    <row r="68" spans="1:14" ht="12.75">
      <c r="A68" s="54"/>
      <c r="B68" s="55">
        <f t="shared" si="9"/>
      </c>
      <c r="C68" s="55"/>
      <c r="D68" s="55"/>
      <c r="E68" s="55"/>
      <c r="F68" s="55"/>
      <c r="G68" s="55"/>
      <c r="H68" s="55"/>
      <c r="I68" s="55"/>
      <c r="J68" s="55"/>
      <c r="K68" s="116"/>
      <c r="L68" s="55"/>
      <c r="M68" s="59"/>
      <c r="N68" s="158"/>
    </row>
    <row r="69" spans="1:14" ht="12.75">
      <c r="A69" s="58"/>
      <c r="B69" s="59">
        <f t="shared" si="9"/>
      </c>
      <c r="C69" s="59"/>
      <c r="D69" s="59"/>
      <c r="E69" s="59"/>
      <c r="F69" s="59"/>
      <c r="G69" s="59"/>
      <c r="H69" s="59"/>
      <c r="I69" s="59"/>
      <c r="J69" s="59"/>
      <c r="K69" s="118"/>
      <c r="L69" s="59"/>
      <c r="M69" s="59"/>
      <c r="N69" s="158"/>
    </row>
    <row r="70" spans="1:14" ht="12.75">
      <c r="A70" s="58"/>
      <c r="B70" s="59">
        <f t="shared" si="9"/>
      </c>
      <c r="C70" s="59"/>
      <c r="D70" s="59"/>
      <c r="E70" s="59"/>
      <c r="F70" s="59"/>
      <c r="G70" s="59"/>
      <c r="H70" s="59"/>
      <c r="I70" s="59"/>
      <c r="J70" s="59"/>
      <c r="K70" s="118"/>
      <c r="L70" s="59"/>
      <c r="M70" s="59"/>
      <c r="N70" s="158"/>
    </row>
    <row r="71" spans="1:14" ht="12.75">
      <c r="A71" s="58"/>
      <c r="B71" s="59">
        <f t="shared" si="9"/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58"/>
    </row>
    <row r="72" spans="1:14" ht="12.75">
      <c r="A72" s="54"/>
      <c r="B72" s="55">
        <f t="shared" si="9"/>
      </c>
      <c r="C72" s="55"/>
      <c r="D72" s="55"/>
      <c r="E72" s="55"/>
      <c r="F72" s="55"/>
      <c r="G72" s="55"/>
      <c r="H72" s="55"/>
      <c r="I72" s="55"/>
      <c r="J72" s="55"/>
      <c r="K72" s="116"/>
      <c r="L72" s="55"/>
      <c r="M72" s="59"/>
      <c r="N72" s="158"/>
    </row>
    <row r="73" spans="1:14" ht="12.75">
      <c r="A73" s="58"/>
      <c r="B73" s="59">
        <f t="shared" si="9"/>
      </c>
      <c r="C73" s="59"/>
      <c r="D73" s="59"/>
      <c r="E73" s="59"/>
      <c r="F73" s="59"/>
      <c r="G73" s="59"/>
      <c r="H73" s="59"/>
      <c r="I73" s="59"/>
      <c r="J73" s="59"/>
      <c r="K73" s="118"/>
      <c r="L73" s="59"/>
      <c r="M73" s="59"/>
      <c r="N73" s="158"/>
    </row>
    <row r="74" spans="1:14" ht="12.75">
      <c r="A74" s="58"/>
      <c r="B74" s="59">
        <f t="shared" si="9"/>
      </c>
      <c r="C74" s="59"/>
      <c r="D74" s="59"/>
      <c r="E74" s="59"/>
      <c r="F74" s="59"/>
      <c r="G74" s="59"/>
      <c r="H74" s="59"/>
      <c r="I74" s="59"/>
      <c r="J74" s="59"/>
      <c r="K74" s="118"/>
      <c r="L74" s="59"/>
      <c r="M74" s="59"/>
      <c r="N74" s="158"/>
    </row>
    <row r="75" spans="1:13" ht="12.75">
      <c r="A75" s="58"/>
      <c r="B75" s="59">
        <f t="shared" si="9"/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12.7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</row>
    <row r="77" spans="1:13" ht="12.75">
      <c r="A77" s="107" t="s">
        <v>21</v>
      </c>
      <c r="B77" s="197"/>
      <c r="C77" s="197"/>
      <c r="D77" s="197"/>
      <c r="E77" s="106"/>
      <c r="F77" s="105"/>
      <c r="G77" s="105"/>
      <c r="H77" s="105"/>
      <c r="I77" s="105"/>
      <c r="J77" s="105"/>
      <c r="K77" s="105"/>
      <c r="L77" s="105"/>
      <c r="M77" s="105"/>
    </row>
    <row r="78" spans="1:13" ht="12.75">
      <c r="A78" s="105"/>
      <c r="B78" s="105"/>
      <c r="C78" s="105"/>
      <c r="D78" s="105"/>
      <c r="E78" s="105"/>
      <c r="F78" s="105"/>
      <c r="G78" s="105"/>
      <c r="H78" s="105"/>
      <c r="I78" s="105"/>
      <c r="J78" s="198"/>
      <c r="K78" s="198"/>
      <c r="L78" s="105"/>
      <c r="M78" s="105"/>
    </row>
    <row r="79" spans="1:13" ht="12.75">
      <c r="A79" s="105"/>
      <c r="B79" s="105"/>
      <c r="C79" s="105"/>
      <c r="D79" s="105"/>
      <c r="E79" s="105"/>
      <c r="F79" s="105"/>
      <c r="G79" s="105"/>
      <c r="H79" s="105"/>
      <c r="I79" s="105"/>
      <c r="J79" s="199" t="s">
        <v>48</v>
      </c>
      <c r="K79" s="199"/>
      <c r="L79" s="105"/>
      <c r="M79" s="105"/>
    </row>
    <row r="80" spans="1:13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</row>
    <row r="81" spans="1:13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</row>
    <row r="82" spans="1:13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</row>
    <row r="224" ht="24.75" customHeight="1">
      <c r="A224" s="108" t="s">
        <v>123</v>
      </c>
    </row>
    <row r="225" ht="24.75" customHeight="1">
      <c r="A225" s="108" t="s">
        <v>124</v>
      </c>
    </row>
    <row r="226" ht="24.75" customHeight="1">
      <c r="A226" s="108" t="s">
        <v>125</v>
      </c>
    </row>
    <row r="227" ht="24.75" customHeight="1">
      <c r="A227" s="108" t="s">
        <v>126</v>
      </c>
    </row>
    <row r="228" ht="24.75" customHeight="1">
      <c r="A228" s="108" t="s">
        <v>127</v>
      </c>
    </row>
    <row r="229" ht="24.75" customHeight="1">
      <c r="A229" s="108" t="s">
        <v>128</v>
      </c>
    </row>
    <row r="230" ht="24.75" customHeight="1">
      <c r="A230" s="108" t="s">
        <v>129</v>
      </c>
    </row>
    <row r="231" ht="24.75" customHeight="1">
      <c r="A231" s="108" t="s">
        <v>132</v>
      </c>
    </row>
    <row r="232" ht="24.75" customHeight="1">
      <c r="A232" s="108" t="s">
        <v>133</v>
      </c>
    </row>
    <row r="233" ht="24.75" customHeight="1">
      <c r="A233" s="108" t="s">
        <v>134</v>
      </c>
    </row>
    <row r="234" ht="24.75" customHeight="1">
      <c r="A234" s="108" t="s">
        <v>135</v>
      </c>
    </row>
    <row r="235" ht="24.75" customHeight="1">
      <c r="A235" s="108" t="s">
        <v>130</v>
      </c>
    </row>
    <row r="236" ht="24.75" customHeight="1">
      <c r="A236" s="108" t="s">
        <v>136</v>
      </c>
    </row>
    <row r="237" ht="24.75" customHeight="1">
      <c r="A237" s="108" t="s">
        <v>137</v>
      </c>
    </row>
    <row r="238" ht="24.75" customHeight="1">
      <c r="A238" s="108" t="s">
        <v>131</v>
      </c>
    </row>
    <row r="239" ht="24.75" customHeight="1">
      <c r="A239" s="108" t="s">
        <v>138</v>
      </c>
    </row>
    <row r="240" ht="24.75" customHeight="1">
      <c r="A240" s="108" t="s">
        <v>139</v>
      </c>
    </row>
    <row r="241" ht="24.75" customHeight="1">
      <c r="A241" s="108" t="s">
        <v>140</v>
      </c>
    </row>
    <row r="242" ht="24.75" customHeight="1">
      <c r="A242" s="108" t="s">
        <v>141</v>
      </c>
    </row>
    <row r="243" ht="24.75" customHeight="1">
      <c r="A243" s="108" t="s">
        <v>142</v>
      </c>
    </row>
    <row r="244" ht="24.75" customHeight="1">
      <c r="A244" s="108" t="s">
        <v>143</v>
      </c>
    </row>
    <row r="245" ht="24.75" customHeight="1">
      <c r="A245" s="108" t="s">
        <v>144</v>
      </c>
    </row>
    <row r="246" ht="24.75" customHeight="1">
      <c r="A246" s="108" t="s">
        <v>145</v>
      </c>
    </row>
    <row r="247" ht="24.75" customHeight="1">
      <c r="A247" s="108" t="s">
        <v>146</v>
      </c>
    </row>
    <row r="248" ht="24.75" customHeight="1">
      <c r="A248" s="108" t="s">
        <v>147</v>
      </c>
    </row>
    <row r="249" ht="24.75" customHeight="1">
      <c r="A249" s="108" t="s">
        <v>148</v>
      </c>
    </row>
    <row r="250" ht="24.75" customHeight="1">
      <c r="A250" s="108" t="s">
        <v>149</v>
      </c>
    </row>
    <row r="251" ht="24.75" customHeight="1">
      <c r="A251" s="108" t="s">
        <v>150</v>
      </c>
    </row>
    <row r="252" ht="24.75" customHeight="1">
      <c r="A252" s="108" t="s">
        <v>151</v>
      </c>
    </row>
    <row r="253" ht="24.75" customHeight="1">
      <c r="A253" s="108" t="s">
        <v>152</v>
      </c>
    </row>
    <row r="254" ht="24.75" customHeight="1">
      <c r="A254" s="108" t="s">
        <v>153</v>
      </c>
    </row>
    <row r="255" ht="24.75" customHeight="1">
      <c r="A255" s="108" t="s">
        <v>154</v>
      </c>
    </row>
    <row r="265" ht="12.75">
      <c r="A265" s="63" t="s">
        <v>22</v>
      </c>
    </row>
    <row r="266" ht="12.75">
      <c r="A266" s="63" t="s">
        <v>23</v>
      </c>
    </row>
    <row r="267" ht="12.75">
      <c r="A267" s="63" t="s">
        <v>24</v>
      </c>
    </row>
    <row r="268" ht="12.75">
      <c r="A268" s="63" t="s">
        <v>26</v>
      </c>
    </row>
    <row r="269" ht="12.75">
      <c r="A269" s="63" t="s">
        <v>25</v>
      </c>
    </row>
    <row r="270" ht="12.75">
      <c r="A270" s="63" t="s">
        <v>27</v>
      </c>
    </row>
    <row r="271" ht="12.75">
      <c r="A271" s="63" t="s">
        <v>28</v>
      </c>
    </row>
    <row r="272" ht="12.75">
      <c r="A272" s="63" t="s">
        <v>29</v>
      </c>
    </row>
    <row r="273" ht="12.75">
      <c r="A273" s="63" t="s">
        <v>30</v>
      </c>
    </row>
    <row r="274" ht="12.75">
      <c r="A274" s="63" t="s">
        <v>31</v>
      </c>
    </row>
    <row r="275" ht="12.75">
      <c r="A275" s="63" t="s">
        <v>38</v>
      </c>
    </row>
    <row r="276" ht="12.75">
      <c r="A276" s="63" t="s">
        <v>39</v>
      </c>
    </row>
    <row r="277" ht="12.75">
      <c r="A277" s="63" t="s">
        <v>32</v>
      </c>
    </row>
    <row r="278" ht="12.75">
      <c r="A278" s="63" t="s">
        <v>33</v>
      </c>
    </row>
    <row r="279" ht="12.75">
      <c r="A279" s="63" t="s">
        <v>34</v>
      </c>
    </row>
    <row r="280" ht="12.75">
      <c r="A280" s="63" t="s">
        <v>35</v>
      </c>
    </row>
    <row r="281" ht="12.75">
      <c r="A281" s="63" t="s">
        <v>36</v>
      </c>
    </row>
    <row r="282" ht="12.75">
      <c r="A282" s="63" t="s">
        <v>37</v>
      </c>
    </row>
    <row r="283" ht="12.75">
      <c r="A283" s="63" t="s">
        <v>40</v>
      </c>
    </row>
    <row r="284" ht="12.75">
      <c r="A284" s="63" t="s">
        <v>41</v>
      </c>
    </row>
    <row r="285" ht="12.75">
      <c r="A285" s="109" t="s">
        <v>64</v>
      </c>
    </row>
    <row r="286" ht="12.75">
      <c r="A286" s="109" t="s">
        <v>65</v>
      </c>
    </row>
    <row r="287" ht="12.75">
      <c r="A287" s="109" t="s">
        <v>66</v>
      </c>
    </row>
    <row r="288" ht="12.75">
      <c r="A288" s="109" t="s">
        <v>67</v>
      </c>
    </row>
    <row r="289" ht="12.75">
      <c r="A289" s="109" t="s">
        <v>68</v>
      </c>
    </row>
    <row r="290" ht="12.75">
      <c r="A290" s="109" t="s">
        <v>69</v>
      </c>
    </row>
    <row r="291" ht="12.75">
      <c r="A291" s="63" t="s">
        <v>57</v>
      </c>
    </row>
    <row r="292" ht="12.75">
      <c r="A292" s="63" t="s">
        <v>58</v>
      </c>
    </row>
    <row r="293" ht="12.75">
      <c r="A293" s="63" t="s">
        <v>59</v>
      </c>
    </row>
    <row r="294" ht="12.75">
      <c r="A294" s="63" t="s">
        <v>60</v>
      </c>
    </row>
    <row r="295" ht="12.75">
      <c r="A295" s="63" t="s">
        <v>61</v>
      </c>
    </row>
    <row r="296" ht="12.75">
      <c r="A296" s="63" t="s">
        <v>62</v>
      </c>
    </row>
    <row r="297" ht="12.75">
      <c r="A297" s="63" t="s">
        <v>63</v>
      </c>
    </row>
    <row r="298" ht="12.75">
      <c r="A298" s="63" t="s">
        <v>51</v>
      </c>
    </row>
  </sheetData>
  <sheetProtection/>
  <mergeCells count="11">
    <mergeCell ref="A53:A54"/>
    <mergeCell ref="K2:L2"/>
    <mergeCell ref="B77:D77"/>
    <mergeCell ref="J78:K78"/>
    <mergeCell ref="J79:K79"/>
    <mergeCell ref="C7:D7"/>
    <mergeCell ref="K3:L3"/>
    <mergeCell ref="E4:F4"/>
    <mergeCell ref="A5:F5"/>
    <mergeCell ref="H5:P5"/>
    <mergeCell ref="A52:M52"/>
  </mergeCells>
  <conditionalFormatting sqref="O12:O50">
    <cfRule type="cellIs" priority="2" dxfId="0" operator="equal" stopIfTrue="1">
      <formula>0</formula>
    </cfRule>
  </conditionalFormatting>
  <conditionalFormatting sqref="N51:N74 P12:P50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55 A62:A75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97"/>
  <sheetViews>
    <sheetView zoomScale="70" zoomScaleNormal="70" zoomScalePageLayoutView="0" workbookViewId="0" topLeftCell="A4">
      <pane xSplit="2" ySplit="8" topLeftCell="E21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N39" sqref="N39"/>
    </sheetView>
  </sheetViews>
  <sheetFormatPr defaultColWidth="9.00390625" defaultRowHeight="12.75"/>
  <cols>
    <col min="1" max="1" width="45.125" style="63" customWidth="1"/>
    <col min="2" max="2" width="5.25390625" style="63" customWidth="1"/>
    <col min="3" max="9" width="14.625" style="63" customWidth="1"/>
    <col min="10" max="10" width="15.75390625" style="63" customWidth="1"/>
    <col min="11" max="11" width="8.75390625" style="63" customWidth="1"/>
    <col min="12" max="12" width="15.75390625" style="63" customWidth="1"/>
    <col min="13" max="14" width="13.75390625" style="63" customWidth="1"/>
    <col min="15" max="16384" width="9.125" style="63" customWidth="1"/>
  </cols>
  <sheetData>
    <row r="1" ht="25.5" customHeight="1">
      <c r="A1" s="1" t="str">
        <f>'01'!A1</f>
        <v>Váci Fegyház és Börtön</v>
      </c>
    </row>
    <row r="2" spans="1:10" ht="12.75">
      <c r="A2" s="3" t="s">
        <v>71</v>
      </c>
      <c r="H2" s="5" t="s">
        <v>0</v>
      </c>
      <c r="I2" s="195"/>
      <c r="J2" s="196"/>
    </row>
    <row r="3" spans="1:10" ht="12.75">
      <c r="A3" s="3"/>
      <c r="H3" s="5" t="s">
        <v>77</v>
      </c>
      <c r="I3" s="195"/>
      <c r="J3" s="196"/>
    </row>
    <row r="4" spans="1:7" ht="18" customHeight="1">
      <c r="A4" s="6"/>
      <c r="E4" s="148" t="s">
        <v>55</v>
      </c>
      <c r="F4" s="148"/>
      <c r="G4" s="64">
        <f>IF('01'!C50&gt;0,1,0)+IF('13'!C50&gt;0,1,0)+IF('02'!C50&gt;0,1,0)+IF('03'!C50&gt;0,1,0)+IF('04'!C50&gt;0,1,0)+IF('05'!C50&gt;0,1,0)+IF('06'!C50&gt;0,1,0)+IF('07'!C50&gt;0,1,0)+IF('08'!C50&gt;0,1,0)+IF('09'!C50&gt;0,1,0)+IF('10'!C50&gt;0,1,0)+IF('11'!C50&gt;0,1,0)+IF('12'!C50&gt;0,1,0)</f>
        <v>8</v>
      </c>
    </row>
    <row r="5" spans="1:14" ht="18">
      <c r="A5" s="179" t="s">
        <v>85</v>
      </c>
      <c r="B5" s="179"/>
      <c r="C5" s="179"/>
      <c r="D5" s="179"/>
      <c r="E5" s="179"/>
      <c r="F5" s="179"/>
      <c r="G5" s="7" t="s">
        <v>83</v>
      </c>
      <c r="H5" s="178" t="s">
        <v>196</v>
      </c>
      <c r="I5" s="178"/>
      <c r="J5" s="178"/>
      <c r="K5" s="178"/>
      <c r="L5" s="178"/>
      <c r="M5" s="178"/>
      <c r="N5" s="178"/>
    </row>
    <row r="6" spans="1:10" ht="15.75" customHeight="1" thickBot="1">
      <c r="A6" s="65"/>
      <c r="J6" s="66" t="s">
        <v>76</v>
      </c>
    </row>
    <row r="7" spans="1:14" ht="12.75">
      <c r="A7" s="151"/>
      <c r="B7" s="119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72" t="s">
        <v>112</v>
      </c>
      <c r="K7" s="72" t="s">
        <v>53</v>
      </c>
      <c r="L7" s="72" t="s">
        <v>112</v>
      </c>
      <c r="M7" s="72" t="s">
        <v>112</v>
      </c>
      <c r="N7" s="72" t="s">
        <v>112</v>
      </c>
    </row>
    <row r="8" spans="1:14" ht="12.75">
      <c r="A8" s="150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49" t="s">
        <v>118</v>
      </c>
      <c r="K8" s="79" t="s">
        <v>54</v>
      </c>
      <c r="L8" s="79" t="s">
        <v>118</v>
      </c>
      <c r="M8" s="79" t="s">
        <v>118</v>
      </c>
      <c r="N8" s="79" t="s">
        <v>185</v>
      </c>
    </row>
    <row r="9" spans="1:14" ht="12.75">
      <c r="A9" s="152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49" t="s">
        <v>114</v>
      </c>
      <c r="K9" s="79" t="s">
        <v>15</v>
      </c>
      <c r="L9" s="79" t="s">
        <v>197</v>
      </c>
      <c r="M9" s="79" t="s">
        <v>114</v>
      </c>
      <c r="N9" s="79" t="s">
        <v>201</v>
      </c>
    </row>
    <row r="10" spans="1:14" ht="13.5" thickBot="1">
      <c r="A10" s="25"/>
      <c r="B10" s="153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  <c r="K10" s="144"/>
      <c r="L10" s="144" t="s">
        <v>177</v>
      </c>
      <c r="M10" s="144" t="s">
        <v>52</v>
      </c>
      <c r="N10" s="144" t="s">
        <v>56</v>
      </c>
    </row>
    <row r="11" spans="1:14" s="92" customFormat="1" ht="23.25" customHeight="1">
      <c r="A11" s="88"/>
      <c r="B11" s="33"/>
      <c r="C11" s="89"/>
      <c r="D11" s="89"/>
      <c r="E11" s="89"/>
      <c r="F11" s="89"/>
      <c r="G11" s="89"/>
      <c r="H11" s="89"/>
      <c r="I11" s="89"/>
      <c r="J11" s="90"/>
      <c r="K11" s="91"/>
      <c r="L11" s="91"/>
      <c r="M11" s="91"/>
      <c r="N11" s="91"/>
    </row>
    <row r="12" spans="1:15" ht="12.75" customHeight="1">
      <c r="A12" s="93" t="s">
        <v>22</v>
      </c>
      <c r="B12" s="94">
        <v>71</v>
      </c>
      <c r="C12" s="95">
        <f>'01M'!C12+'13M'!C12+'02M'!C12+'03M'!C12+'04M'!C12+'05M'!C12+'06M'!C12+'07M'!C12+'08M'!C12+'09M'!C12+'10M'!C12+'11M'!C12+'12M'!C12</f>
        <v>0</v>
      </c>
      <c r="D12" s="95">
        <f>'01M'!D12+'13M'!D12+'02M'!D12+'03M'!D12+'04M'!D12+'05M'!D12+'06M'!D12+'07M'!D12+'08M'!D12+'09M'!D12+'10M'!D12+'11M'!D12+'12M'!D12</f>
        <v>0</v>
      </c>
      <c r="E12" s="95">
        <f>'01M'!E12+'13M'!E12+'02M'!E12+'03M'!E12+'04M'!E12+'05M'!E12+'06M'!E12+'07M'!E12+'08M'!E12+'09M'!E12+'10M'!E12+'11M'!E12+'12M'!E12</f>
        <v>0</v>
      </c>
      <c r="F12" s="95">
        <f>'01M'!F12+'13M'!F12+'02M'!F12+'03M'!F12+'04M'!F12+'05M'!F12+'06M'!F12+'07M'!F12+'08M'!F12+'09M'!F12+'10M'!F12+'11M'!F12+'12M'!F12</f>
        <v>0</v>
      </c>
      <c r="G12" s="95">
        <f>'01M'!G12+'13M'!G12+'02M'!G12+'03M'!G12+'04M'!G12+'05M'!G12+'06M'!G12+'07M'!G12+'08M'!G12+'09M'!G12+'10M'!G12+'11M'!G12+'12M'!G12</f>
        <v>0</v>
      </c>
      <c r="H12" s="95">
        <f>'01M'!H12+'13M'!H12+'02M'!H12+'03M'!H12+'04M'!H12+'05M'!H12+'06M'!H12+'07M'!H12+'08M'!H12+'09M'!H12+'10M'!H12+'11M'!H12+'12M'!H12</f>
        <v>0</v>
      </c>
      <c r="I12" s="95">
        <f>'01M'!I12+'13M'!I12+'02M'!I12+'03M'!I12+'04M'!I12+'05M'!I12+'06M'!I12+'07M'!I12+'08M'!I12+'09M'!I12+'10M'!I12+'11M'!I12+'12M'!I12</f>
        <v>0</v>
      </c>
      <c r="J12" s="95">
        <f>'01M'!J12+'13M'!J12+'02M'!J12+'03M'!J12+'04M'!J12+'05M'!J12+'06M'!J12+'07M'!J12+'08M'!J12+'09M'!J12+'10M'!J12+'11M'!J12+'12M'!J12</f>
        <v>0</v>
      </c>
      <c r="K12" s="142">
        <f>'01M'!K12+'13M'!K12+'02M'!K12+'03M'!K12+'04M'!K12+'05M'!K12+'06M'!K12+'07M'!K12+'08M'!K12+'09M'!K12+'10M'!K12+'11M'!K12+'12M'!K12</f>
        <v>0</v>
      </c>
      <c r="L12" s="96"/>
      <c r="M12" s="97">
        <f>IF(L12=0,L12,I12/L12)</f>
        <v>0</v>
      </c>
      <c r="N12" s="98">
        <f>IF(K12=0,K12,(I12/K12)/$G$4)</f>
        <v>0</v>
      </c>
      <c r="O12" s="99"/>
    </row>
    <row r="13" spans="1:14" ht="12.75" customHeight="1">
      <c r="A13" s="93" t="s">
        <v>23</v>
      </c>
      <c r="B13" s="94">
        <v>72</v>
      </c>
      <c r="C13" s="95">
        <f>'01M'!C13+'13M'!C13+'02M'!C13+'03M'!C13+'04M'!C13+'05M'!C13+'06M'!C13+'07M'!C13+'08M'!C13+'09M'!C13+'10M'!C13+'11M'!C13+'12M'!C13</f>
        <v>0</v>
      </c>
      <c r="D13" s="95">
        <f>'01M'!D13+'13M'!D13+'02M'!D13+'03M'!D13+'04M'!D13+'05M'!D13+'06M'!D13+'07M'!D13+'08M'!D13+'09M'!D13+'10M'!D13+'11M'!D13+'12M'!D13</f>
        <v>0</v>
      </c>
      <c r="E13" s="95">
        <f>'01M'!E13+'13M'!E13+'02M'!E13+'03M'!E13+'04M'!E13+'05M'!E13+'06M'!E13+'07M'!E13+'08M'!E13+'09M'!E13+'10M'!E13+'11M'!E13+'12M'!E13</f>
        <v>0</v>
      </c>
      <c r="F13" s="95">
        <f>'01M'!F13+'13M'!F13+'02M'!F13+'03M'!F13+'04M'!F13+'05M'!F13+'06M'!F13+'07M'!F13+'08M'!F13+'09M'!F13+'10M'!F13+'11M'!F13+'12M'!F13</f>
        <v>0</v>
      </c>
      <c r="G13" s="95">
        <f>'01M'!G13+'13M'!G13+'02M'!G13+'03M'!G13+'04M'!G13+'05M'!G13+'06M'!G13+'07M'!G13+'08M'!G13+'09M'!G13+'10M'!G13+'11M'!G13+'12M'!G13</f>
        <v>0</v>
      </c>
      <c r="H13" s="95">
        <f>'01M'!H13+'13M'!H13+'02M'!H13+'03M'!H13+'04M'!H13+'05M'!H13+'06M'!H13+'07M'!H13+'08M'!H13+'09M'!H13+'10M'!H13+'11M'!H13+'12M'!H13</f>
        <v>0</v>
      </c>
      <c r="I13" s="95">
        <f>'01M'!I13+'13M'!I13+'02M'!I13+'03M'!I13+'04M'!I13+'05M'!I13+'06M'!I13+'07M'!I13+'08M'!I13+'09M'!I13+'10M'!I13+'11M'!I13+'12M'!I13</f>
        <v>0</v>
      </c>
      <c r="J13" s="95">
        <f>'01M'!J13+'13M'!J13+'02M'!J13+'03M'!J13+'04M'!J13+'05M'!J13+'06M'!J13+'07M'!J13+'08M'!J13+'09M'!J13+'10M'!J13+'11M'!J13+'12M'!J13</f>
        <v>0</v>
      </c>
      <c r="K13" s="142">
        <f>'01M'!K13+'13M'!K13+'02M'!K13+'03M'!K13+'04M'!K13+'05M'!K13+'06M'!K13+'07M'!K13+'08M'!K13+'09M'!K13+'10M'!K13+'11M'!K13+'12M'!K13</f>
        <v>0</v>
      </c>
      <c r="L13" s="96"/>
      <c r="M13" s="97">
        <f aca="true" t="shared" si="0" ref="M13:M50">IF(L13=0,L13,I13/L13)</f>
        <v>0</v>
      </c>
      <c r="N13" s="98">
        <f aca="true" t="shared" si="1" ref="N13:N50">IF(K13=0,K13,(I13/K13)/$G$4)</f>
        <v>0</v>
      </c>
    </row>
    <row r="14" spans="1:14" ht="12.75" customHeight="1">
      <c r="A14" s="93" t="s">
        <v>24</v>
      </c>
      <c r="B14" s="94">
        <v>73</v>
      </c>
      <c r="C14" s="95">
        <f>'01M'!C14+'13M'!C14+'02M'!C14+'03M'!C14+'04M'!C14+'05M'!C14+'06M'!C14+'07M'!C14+'08M'!C14+'09M'!C14+'10M'!C14+'11M'!C14+'12M'!C14</f>
        <v>0</v>
      </c>
      <c r="D14" s="95">
        <f>'01M'!D14+'13M'!D14+'02M'!D14+'03M'!D14+'04M'!D14+'05M'!D14+'06M'!D14+'07M'!D14+'08M'!D14+'09M'!D14+'10M'!D14+'11M'!D14+'12M'!D14</f>
        <v>0</v>
      </c>
      <c r="E14" s="95">
        <f>'01M'!E14+'13M'!E14+'02M'!E14+'03M'!E14+'04M'!E14+'05M'!E14+'06M'!E14+'07M'!E14+'08M'!E14+'09M'!E14+'10M'!E14+'11M'!E14+'12M'!E14</f>
        <v>0</v>
      </c>
      <c r="F14" s="95">
        <f>'01M'!F14+'13M'!F14+'02M'!F14+'03M'!F14+'04M'!F14+'05M'!F14+'06M'!F14+'07M'!F14+'08M'!F14+'09M'!F14+'10M'!F14+'11M'!F14+'12M'!F14</f>
        <v>0</v>
      </c>
      <c r="G14" s="95">
        <f>'01M'!G14+'13M'!G14+'02M'!G14+'03M'!G14+'04M'!G14+'05M'!G14+'06M'!G14+'07M'!G14+'08M'!G14+'09M'!G14+'10M'!G14+'11M'!G14+'12M'!G14</f>
        <v>0</v>
      </c>
      <c r="H14" s="95">
        <f>'01M'!H14+'13M'!H14+'02M'!H14+'03M'!H14+'04M'!H14+'05M'!H14+'06M'!H14+'07M'!H14+'08M'!H14+'09M'!H14+'10M'!H14+'11M'!H14+'12M'!H14</f>
        <v>0</v>
      </c>
      <c r="I14" s="95">
        <f>'01M'!I14+'13M'!I14+'02M'!I14+'03M'!I14+'04M'!I14+'05M'!I14+'06M'!I14+'07M'!I14+'08M'!I14+'09M'!I14+'10M'!I14+'11M'!I14+'12M'!I14</f>
        <v>0</v>
      </c>
      <c r="J14" s="95">
        <f>'01M'!J14+'13M'!J14+'02M'!J14+'03M'!J14+'04M'!J14+'05M'!J14+'06M'!J14+'07M'!J14+'08M'!J14+'09M'!J14+'10M'!J14+'11M'!J14+'12M'!J14</f>
        <v>0</v>
      </c>
      <c r="K14" s="142">
        <f>'01M'!K14+'13M'!K14+'02M'!K14+'03M'!K14+'04M'!K14+'05M'!K14+'06M'!K14+'07M'!K14+'08M'!K14+'09M'!K14+'10M'!K14+'11M'!K14+'12M'!K14</f>
        <v>0</v>
      </c>
      <c r="L14" s="96"/>
      <c r="M14" s="97">
        <f t="shared" si="0"/>
        <v>0</v>
      </c>
      <c r="N14" s="98">
        <f t="shared" si="1"/>
        <v>0</v>
      </c>
    </row>
    <row r="15" spans="1:14" ht="12.75" customHeight="1">
      <c r="A15" s="93" t="s">
        <v>26</v>
      </c>
      <c r="B15" s="94">
        <v>74</v>
      </c>
      <c r="C15" s="95">
        <f>'01M'!C15+'13M'!C15+'02M'!C15+'03M'!C15+'04M'!C15+'05M'!C15+'06M'!C15+'07M'!C15+'08M'!C15+'09M'!C15+'10M'!C15+'11M'!C15+'12M'!C15</f>
        <v>0</v>
      </c>
      <c r="D15" s="95">
        <f>'01M'!D15+'13M'!D15+'02M'!D15+'03M'!D15+'04M'!D15+'05M'!D15+'06M'!D15+'07M'!D15+'08M'!D15+'09M'!D15+'10M'!D15+'11M'!D15+'12M'!D15</f>
        <v>0</v>
      </c>
      <c r="E15" s="95">
        <f>'01M'!E15+'13M'!E15+'02M'!E15+'03M'!E15+'04M'!E15+'05M'!E15+'06M'!E15+'07M'!E15+'08M'!E15+'09M'!E15+'10M'!E15+'11M'!E15+'12M'!E15</f>
        <v>0</v>
      </c>
      <c r="F15" s="95">
        <f>'01M'!F15+'13M'!F15+'02M'!F15+'03M'!F15+'04M'!F15+'05M'!F15+'06M'!F15+'07M'!F15+'08M'!F15+'09M'!F15+'10M'!F15+'11M'!F15+'12M'!F15</f>
        <v>0</v>
      </c>
      <c r="G15" s="95">
        <f>'01M'!G15+'13M'!G15+'02M'!G15+'03M'!G15+'04M'!G15+'05M'!G15+'06M'!G15+'07M'!G15+'08M'!G15+'09M'!G15+'10M'!G15+'11M'!G15+'12M'!G15</f>
        <v>0</v>
      </c>
      <c r="H15" s="95">
        <f>'01M'!H15+'13M'!H15+'02M'!H15+'03M'!H15+'04M'!H15+'05M'!H15+'06M'!H15+'07M'!H15+'08M'!H15+'09M'!H15+'10M'!H15+'11M'!H15+'12M'!H15</f>
        <v>0</v>
      </c>
      <c r="I15" s="95">
        <f>'01M'!I15+'13M'!I15+'02M'!I15+'03M'!I15+'04M'!I15+'05M'!I15+'06M'!I15+'07M'!I15+'08M'!I15+'09M'!I15+'10M'!I15+'11M'!I15+'12M'!I15</f>
        <v>0</v>
      </c>
      <c r="J15" s="95">
        <f>'01M'!J15+'13M'!J15+'02M'!J15+'03M'!J15+'04M'!J15+'05M'!J15+'06M'!J15+'07M'!J15+'08M'!J15+'09M'!J15+'10M'!J15+'11M'!J15+'12M'!J15</f>
        <v>0</v>
      </c>
      <c r="K15" s="142">
        <f>'01M'!K15+'13M'!K15+'02M'!K15+'03M'!K15+'04M'!K15+'05M'!K15+'06M'!K15+'07M'!K15+'08M'!K15+'09M'!K15+'10M'!K15+'11M'!K15+'12M'!K15</f>
        <v>0</v>
      </c>
      <c r="L15" s="96"/>
      <c r="M15" s="97">
        <f t="shared" si="0"/>
        <v>0</v>
      </c>
      <c r="N15" s="98">
        <f t="shared" si="1"/>
        <v>0</v>
      </c>
    </row>
    <row r="16" spans="1:14" ht="12.75" customHeight="1">
      <c r="A16" s="93" t="s">
        <v>25</v>
      </c>
      <c r="B16" s="94">
        <v>75</v>
      </c>
      <c r="C16" s="95">
        <f>'01M'!C16+'13M'!C16+'02M'!C16+'03M'!C16+'04M'!C16+'05M'!C16+'06M'!C16+'07M'!C16+'08M'!C16+'09M'!C16+'10M'!C16+'11M'!C16+'12M'!C16</f>
        <v>0</v>
      </c>
      <c r="D16" s="95">
        <f>'01M'!D16+'13M'!D16+'02M'!D16+'03M'!D16+'04M'!D16+'05M'!D16+'06M'!D16+'07M'!D16+'08M'!D16+'09M'!D16+'10M'!D16+'11M'!D16+'12M'!D16</f>
        <v>0</v>
      </c>
      <c r="E16" s="95">
        <f>'01M'!E16+'13M'!E16+'02M'!E16+'03M'!E16+'04M'!E16+'05M'!E16+'06M'!E16+'07M'!E16+'08M'!E16+'09M'!E16+'10M'!E16+'11M'!E16+'12M'!E16</f>
        <v>0</v>
      </c>
      <c r="F16" s="95">
        <f>'01M'!F16+'13M'!F16+'02M'!F16+'03M'!F16+'04M'!F16+'05M'!F16+'06M'!F16+'07M'!F16+'08M'!F16+'09M'!F16+'10M'!F16+'11M'!F16+'12M'!F16</f>
        <v>0</v>
      </c>
      <c r="G16" s="95">
        <f>'01M'!G16+'13M'!G16+'02M'!G16+'03M'!G16+'04M'!G16+'05M'!G16+'06M'!G16+'07M'!G16+'08M'!G16+'09M'!G16+'10M'!G16+'11M'!G16+'12M'!G16</f>
        <v>0</v>
      </c>
      <c r="H16" s="95">
        <f>'01M'!H16+'13M'!H16+'02M'!H16+'03M'!H16+'04M'!H16+'05M'!H16+'06M'!H16+'07M'!H16+'08M'!H16+'09M'!H16+'10M'!H16+'11M'!H16+'12M'!H16</f>
        <v>0</v>
      </c>
      <c r="I16" s="95">
        <f>'01M'!I16+'13M'!I16+'02M'!I16+'03M'!I16+'04M'!I16+'05M'!I16+'06M'!I16+'07M'!I16+'08M'!I16+'09M'!I16+'10M'!I16+'11M'!I16+'12M'!I16</f>
        <v>0</v>
      </c>
      <c r="J16" s="95">
        <f>'01M'!J16+'13M'!J16+'02M'!J16+'03M'!J16+'04M'!J16+'05M'!J16+'06M'!J16+'07M'!J16+'08M'!J16+'09M'!J16+'10M'!J16+'11M'!J16+'12M'!J16</f>
        <v>0</v>
      </c>
      <c r="K16" s="142">
        <f>'01M'!K16+'13M'!K16+'02M'!K16+'03M'!K16+'04M'!K16+'05M'!K16+'06M'!K16+'07M'!K16+'08M'!K16+'09M'!K16+'10M'!K16+'11M'!K16+'12M'!K16</f>
        <v>0</v>
      </c>
      <c r="L16" s="96"/>
      <c r="M16" s="97">
        <f t="shared" si="0"/>
        <v>0</v>
      </c>
      <c r="N16" s="98">
        <f t="shared" si="1"/>
        <v>0</v>
      </c>
    </row>
    <row r="17" spans="1:14" ht="12.75" customHeight="1">
      <c r="A17" s="93" t="s">
        <v>27</v>
      </c>
      <c r="B17" s="94">
        <v>76</v>
      </c>
      <c r="C17" s="95">
        <f>'01M'!C17+'13M'!C17+'02M'!C17+'03M'!C17+'04M'!C17+'05M'!C17+'06M'!C17+'07M'!C17+'08M'!C17+'09M'!C17+'10M'!C17+'11M'!C17+'12M'!C17</f>
        <v>1753342</v>
      </c>
      <c r="D17" s="95">
        <f>'01M'!D17+'13M'!D17+'02M'!D17+'03M'!D17+'04M'!D17+'05M'!D17+'06M'!D17+'07M'!D17+'08M'!D17+'09M'!D17+'10M'!D17+'11M'!D17+'12M'!D17</f>
        <v>0</v>
      </c>
      <c r="E17" s="95">
        <f>'01M'!E17+'13M'!E17+'02M'!E17+'03M'!E17+'04M'!E17+'05M'!E17+'06M'!E17+'07M'!E17+'08M'!E17+'09M'!E17+'10M'!E17+'11M'!E17+'12M'!E17</f>
        <v>181381</v>
      </c>
      <c r="F17" s="95">
        <f>'01M'!F17+'13M'!F17+'02M'!F17+'03M'!F17+'04M'!F17+'05M'!F17+'06M'!F17+'07M'!F17+'08M'!F17+'09M'!F17+'10M'!F17+'11M'!F17+'12M'!F17</f>
        <v>35100</v>
      </c>
      <c r="G17" s="95">
        <f>'01M'!G17+'13M'!G17+'02M'!G17+'03M'!G17+'04M'!G17+'05M'!G17+'06M'!G17+'07M'!G17+'08M'!G17+'09M'!G17+'10M'!G17+'11M'!G17+'12M'!G17</f>
        <v>0</v>
      </c>
      <c r="H17" s="95">
        <f>'01M'!H17+'13M'!H17+'02M'!H17+'03M'!H17+'04M'!H17+'05M'!H17+'06M'!H17+'07M'!H17+'08M'!H17+'09M'!H17+'10M'!H17+'11M'!H17+'12M'!H17</f>
        <v>0</v>
      </c>
      <c r="I17" s="95">
        <f>'01M'!I17+'13M'!I17+'02M'!I17+'03M'!I17+'04M'!I17+'05M'!I17+'06M'!I17+'07M'!I17+'08M'!I17+'09M'!I17+'10M'!I17+'11M'!I17+'12M'!I17</f>
        <v>0</v>
      </c>
      <c r="J17" s="95">
        <f>'01M'!J17+'13M'!J17+'02M'!J17+'03M'!J17+'04M'!J17+'05M'!J17+'06M'!J17+'07M'!J17+'08M'!J17+'09M'!J17+'10M'!J17+'11M'!J17+'12M'!J17</f>
        <v>1969823</v>
      </c>
      <c r="K17" s="142">
        <f>'01M'!K17+'13M'!K17+'02M'!K17+'03M'!K17+'04M'!K17+'05M'!K17+'06M'!K17+'07M'!K17+'08M'!K17+'09M'!K17+'10M'!K17+'11M'!K17+'12M'!K17</f>
        <v>0</v>
      </c>
      <c r="L17" s="96">
        <v>2678000</v>
      </c>
      <c r="M17" s="97">
        <f t="shared" si="0"/>
        <v>0</v>
      </c>
      <c r="N17" s="98">
        <f t="shared" si="1"/>
        <v>0</v>
      </c>
    </row>
    <row r="18" spans="1:14" ht="12.75" customHeight="1">
      <c r="A18" s="93" t="s">
        <v>28</v>
      </c>
      <c r="B18" s="94">
        <v>77</v>
      </c>
      <c r="C18" s="95">
        <f>'01M'!C18+'13M'!C18+'02M'!C18+'03M'!C18+'04M'!C18+'05M'!C18+'06M'!C18+'07M'!C18+'08M'!C18+'09M'!C18+'10M'!C18+'11M'!C18+'12M'!C18</f>
        <v>0</v>
      </c>
      <c r="D18" s="95">
        <f>'01M'!D18+'13M'!D18+'02M'!D18+'03M'!D18+'04M'!D18+'05M'!D18+'06M'!D18+'07M'!D18+'08M'!D18+'09M'!D18+'10M'!D18+'11M'!D18+'12M'!D18</f>
        <v>0</v>
      </c>
      <c r="E18" s="95">
        <f>'01M'!E18+'13M'!E18+'02M'!E18+'03M'!E18+'04M'!E18+'05M'!E18+'06M'!E18+'07M'!E18+'08M'!E18+'09M'!E18+'10M'!E18+'11M'!E18+'12M'!E18</f>
        <v>0</v>
      </c>
      <c r="F18" s="95">
        <f>'01M'!F18+'13M'!F18+'02M'!F18+'03M'!F18+'04M'!F18+'05M'!F18+'06M'!F18+'07M'!F18+'08M'!F18+'09M'!F18+'10M'!F18+'11M'!F18+'12M'!F18</f>
        <v>0</v>
      </c>
      <c r="G18" s="95">
        <f>'01M'!G18+'13M'!G18+'02M'!G18+'03M'!G18+'04M'!G18+'05M'!G18+'06M'!G18+'07M'!G18+'08M'!G18+'09M'!G18+'10M'!G18+'11M'!G18+'12M'!G18</f>
        <v>0</v>
      </c>
      <c r="H18" s="95">
        <f>'01M'!H18+'13M'!H18+'02M'!H18+'03M'!H18+'04M'!H18+'05M'!H18+'06M'!H18+'07M'!H18+'08M'!H18+'09M'!H18+'10M'!H18+'11M'!H18+'12M'!H18</f>
        <v>0</v>
      </c>
      <c r="I18" s="95">
        <f>'01M'!I18+'13M'!I18+'02M'!I18+'03M'!I18+'04M'!I18+'05M'!I18+'06M'!I18+'07M'!I18+'08M'!I18+'09M'!I18+'10M'!I18+'11M'!I18+'12M'!I18</f>
        <v>0</v>
      </c>
      <c r="J18" s="95">
        <f>'01M'!J18+'13M'!J18+'02M'!J18+'03M'!J18+'04M'!J18+'05M'!J18+'06M'!J18+'07M'!J18+'08M'!J18+'09M'!J18+'10M'!J18+'11M'!J18+'12M'!J18</f>
        <v>0</v>
      </c>
      <c r="K18" s="142">
        <f>'01M'!K18+'13M'!K18+'02M'!K18+'03M'!K18+'04M'!K18+'05M'!K18+'06M'!K18+'07M'!K18+'08M'!K18+'09M'!K18+'10M'!K18+'11M'!K18+'12M'!K18</f>
        <v>0</v>
      </c>
      <c r="L18" s="96"/>
      <c r="M18" s="97">
        <f t="shared" si="0"/>
        <v>0</v>
      </c>
      <c r="N18" s="98">
        <f t="shared" si="1"/>
        <v>0</v>
      </c>
    </row>
    <row r="19" spans="1:14" ht="12.75" customHeight="1">
      <c r="A19" s="93" t="s">
        <v>29</v>
      </c>
      <c r="B19" s="94">
        <v>78</v>
      </c>
      <c r="C19" s="95">
        <f>'01M'!C19+'13M'!C19+'02M'!C19+'03M'!C19+'04M'!C19+'05M'!C19+'06M'!C19+'07M'!C19+'08M'!C19+'09M'!C19+'10M'!C19+'11M'!C19+'12M'!C19</f>
        <v>0</v>
      </c>
      <c r="D19" s="95">
        <f>'01M'!D19+'13M'!D19+'02M'!D19+'03M'!D19+'04M'!D19+'05M'!D19+'06M'!D19+'07M'!D19+'08M'!D19+'09M'!D19+'10M'!D19+'11M'!D19+'12M'!D19</f>
        <v>0</v>
      </c>
      <c r="E19" s="95">
        <f>'01M'!E19+'13M'!E19+'02M'!E19+'03M'!E19+'04M'!E19+'05M'!E19+'06M'!E19+'07M'!E19+'08M'!E19+'09M'!E19+'10M'!E19+'11M'!E19+'12M'!E19</f>
        <v>0</v>
      </c>
      <c r="F19" s="95">
        <f>'01M'!F19+'13M'!F19+'02M'!F19+'03M'!F19+'04M'!F19+'05M'!F19+'06M'!F19+'07M'!F19+'08M'!F19+'09M'!F19+'10M'!F19+'11M'!F19+'12M'!F19</f>
        <v>0</v>
      </c>
      <c r="G19" s="95">
        <f>'01M'!G19+'13M'!G19+'02M'!G19+'03M'!G19+'04M'!G19+'05M'!G19+'06M'!G19+'07M'!G19+'08M'!G19+'09M'!G19+'10M'!G19+'11M'!G19+'12M'!G19</f>
        <v>0</v>
      </c>
      <c r="H19" s="95">
        <f>'01M'!H19+'13M'!H19+'02M'!H19+'03M'!H19+'04M'!H19+'05M'!H19+'06M'!H19+'07M'!H19+'08M'!H19+'09M'!H19+'10M'!H19+'11M'!H19+'12M'!H19</f>
        <v>0</v>
      </c>
      <c r="I19" s="95">
        <f>'01M'!I19+'13M'!I19+'02M'!I19+'03M'!I19+'04M'!I19+'05M'!I19+'06M'!I19+'07M'!I19+'08M'!I19+'09M'!I19+'10M'!I19+'11M'!I19+'12M'!I19</f>
        <v>0</v>
      </c>
      <c r="J19" s="95">
        <f>'01M'!J19+'13M'!J19+'02M'!J19+'03M'!J19+'04M'!J19+'05M'!J19+'06M'!J19+'07M'!J19+'08M'!J19+'09M'!J19+'10M'!J19+'11M'!J19+'12M'!J19</f>
        <v>0</v>
      </c>
      <c r="K19" s="142">
        <f>'01M'!K19+'13M'!K19+'02M'!K19+'03M'!K19+'04M'!K19+'05M'!K19+'06M'!K19+'07M'!K19+'08M'!K19+'09M'!K19+'10M'!K19+'11M'!K19+'12M'!K19</f>
        <v>0</v>
      </c>
      <c r="L19" s="96"/>
      <c r="M19" s="97">
        <f t="shared" si="0"/>
        <v>0</v>
      </c>
      <c r="N19" s="98">
        <f t="shared" si="1"/>
        <v>0</v>
      </c>
    </row>
    <row r="20" spans="1:14" ht="12.75" customHeight="1">
      <c r="A20" s="93" t="s">
        <v>30</v>
      </c>
      <c r="B20" s="94">
        <v>79</v>
      </c>
      <c r="C20" s="95">
        <f>'01M'!C20+'13M'!C20+'02M'!C20+'03M'!C20+'04M'!C20+'05M'!C20+'06M'!C20+'07M'!C20+'08M'!C20+'09M'!C20+'10M'!C20+'11M'!C20+'12M'!C20</f>
        <v>0</v>
      </c>
      <c r="D20" s="95">
        <f>'01M'!D20+'13M'!D20+'02M'!D20+'03M'!D20+'04M'!D20+'05M'!D20+'06M'!D20+'07M'!D20+'08M'!D20+'09M'!D20+'10M'!D20+'11M'!D20+'12M'!D20</f>
        <v>0</v>
      </c>
      <c r="E20" s="95">
        <f>'01M'!E20+'13M'!E20+'02M'!E20+'03M'!E20+'04M'!E20+'05M'!E20+'06M'!E20+'07M'!E20+'08M'!E20+'09M'!E20+'10M'!E20+'11M'!E20+'12M'!E20</f>
        <v>0</v>
      </c>
      <c r="F20" s="95">
        <f>'01M'!F20+'13M'!F20+'02M'!F20+'03M'!F20+'04M'!F20+'05M'!F20+'06M'!F20+'07M'!F20+'08M'!F20+'09M'!F20+'10M'!F20+'11M'!F20+'12M'!F20</f>
        <v>0</v>
      </c>
      <c r="G20" s="95">
        <f>'01M'!G20+'13M'!G20+'02M'!G20+'03M'!G20+'04M'!G20+'05M'!G20+'06M'!G20+'07M'!G20+'08M'!G20+'09M'!G20+'10M'!G20+'11M'!G20+'12M'!G20</f>
        <v>0</v>
      </c>
      <c r="H20" s="95">
        <f>'01M'!H20+'13M'!H20+'02M'!H20+'03M'!H20+'04M'!H20+'05M'!H20+'06M'!H20+'07M'!H20+'08M'!H20+'09M'!H20+'10M'!H20+'11M'!H20+'12M'!H20</f>
        <v>0</v>
      </c>
      <c r="I20" s="95">
        <f>'01M'!I20+'13M'!I20+'02M'!I20+'03M'!I20+'04M'!I20+'05M'!I20+'06M'!I20+'07M'!I20+'08M'!I20+'09M'!I20+'10M'!I20+'11M'!I20+'12M'!I20</f>
        <v>0</v>
      </c>
      <c r="J20" s="95">
        <f>'01M'!J20+'13M'!J20+'02M'!J20+'03M'!J20+'04M'!J20+'05M'!J20+'06M'!J20+'07M'!J20+'08M'!J20+'09M'!J20+'10M'!J20+'11M'!J20+'12M'!J20</f>
        <v>0</v>
      </c>
      <c r="K20" s="142">
        <f>'01M'!K20+'13M'!K20+'02M'!K20+'03M'!K20+'04M'!K20+'05M'!K20+'06M'!K20+'07M'!K20+'08M'!K20+'09M'!K20+'10M'!K20+'11M'!K20+'12M'!K20</f>
        <v>0</v>
      </c>
      <c r="L20" s="96"/>
      <c r="M20" s="97">
        <f t="shared" si="0"/>
        <v>0</v>
      </c>
      <c r="N20" s="98">
        <f t="shared" si="1"/>
        <v>0</v>
      </c>
    </row>
    <row r="21" spans="1:14" ht="12.75" customHeight="1">
      <c r="A21" s="93" t="s">
        <v>31</v>
      </c>
      <c r="B21" s="94">
        <v>80</v>
      </c>
      <c r="C21" s="95">
        <f>'01M'!C21+'13M'!C21+'02M'!C21+'03M'!C21+'04M'!C21+'05M'!C21+'06M'!C21+'07M'!C21+'08M'!C21+'09M'!C21+'10M'!C21+'11M'!C21+'12M'!C21</f>
        <v>0</v>
      </c>
      <c r="D21" s="95">
        <f>'01M'!D21+'13M'!D21+'02M'!D21+'03M'!D21+'04M'!D21+'05M'!D21+'06M'!D21+'07M'!D21+'08M'!D21+'09M'!D21+'10M'!D21+'11M'!D21+'12M'!D21</f>
        <v>0</v>
      </c>
      <c r="E21" s="95">
        <f>'01M'!E21+'13M'!E21+'02M'!E21+'03M'!E21+'04M'!E21+'05M'!E21+'06M'!E21+'07M'!E21+'08M'!E21+'09M'!E21+'10M'!E21+'11M'!E21+'12M'!E21</f>
        <v>0</v>
      </c>
      <c r="F21" s="95">
        <f>'01M'!F21+'13M'!F21+'02M'!F21+'03M'!F21+'04M'!F21+'05M'!F21+'06M'!F21+'07M'!F21+'08M'!F21+'09M'!F21+'10M'!F21+'11M'!F21+'12M'!F21</f>
        <v>0</v>
      </c>
      <c r="G21" s="95">
        <f>'01M'!G21+'13M'!G21+'02M'!G21+'03M'!G21+'04M'!G21+'05M'!G21+'06M'!G21+'07M'!G21+'08M'!G21+'09M'!G21+'10M'!G21+'11M'!G21+'12M'!G21</f>
        <v>0</v>
      </c>
      <c r="H21" s="95">
        <f>'01M'!H21+'13M'!H21+'02M'!H21+'03M'!H21+'04M'!H21+'05M'!H21+'06M'!H21+'07M'!H21+'08M'!H21+'09M'!H21+'10M'!H21+'11M'!H21+'12M'!H21</f>
        <v>0</v>
      </c>
      <c r="I21" s="95">
        <f>'01M'!I21+'13M'!I21+'02M'!I21+'03M'!I21+'04M'!I21+'05M'!I21+'06M'!I21+'07M'!I21+'08M'!I21+'09M'!I21+'10M'!I21+'11M'!I21+'12M'!I21</f>
        <v>0</v>
      </c>
      <c r="J21" s="95">
        <f>'01M'!J21+'13M'!J21+'02M'!J21+'03M'!J21+'04M'!J21+'05M'!J21+'06M'!J21+'07M'!J21+'08M'!J21+'09M'!J21+'10M'!J21+'11M'!J21+'12M'!J21</f>
        <v>0</v>
      </c>
      <c r="K21" s="142">
        <f>'01M'!K21+'13M'!K21+'02M'!K21+'03M'!K21+'04M'!K21+'05M'!K21+'06M'!K21+'07M'!K21+'08M'!K21+'09M'!K21+'10M'!K21+'11M'!K21+'12M'!K21</f>
        <v>0</v>
      </c>
      <c r="L21" s="96"/>
      <c r="M21" s="97">
        <f t="shared" si="0"/>
        <v>0</v>
      </c>
      <c r="N21" s="98">
        <f t="shared" si="1"/>
        <v>0</v>
      </c>
    </row>
    <row r="22" spans="1:19" s="100" customFormat="1" ht="12.75" customHeight="1">
      <c r="A22" s="93" t="s">
        <v>38</v>
      </c>
      <c r="B22" s="94">
        <v>81</v>
      </c>
      <c r="C22" s="95">
        <f>'01M'!C22+'13M'!C22+'02M'!C22+'03M'!C22+'04M'!C22+'05M'!C22+'06M'!C22+'07M'!C22+'08M'!C22+'09M'!C22+'10M'!C22+'11M'!C22+'12M'!C22</f>
        <v>0</v>
      </c>
      <c r="D22" s="95">
        <f>'01M'!D22+'13M'!D22+'02M'!D22+'03M'!D22+'04M'!D22+'05M'!D22+'06M'!D22+'07M'!D22+'08M'!D22+'09M'!D22+'10M'!D22+'11M'!D22+'12M'!D22</f>
        <v>0</v>
      </c>
      <c r="E22" s="95">
        <f>'01M'!E22+'13M'!E22+'02M'!E22+'03M'!E22+'04M'!E22+'05M'!E22+'06M'!E22+'07M'!E22+'08M'!E22+'09M'!E22+'10M'!E22+'11M'!E22+'12M'!E22</f>
        <v>0</v>
      </c>
      <c r="F22" s="95">
        <f>'01M'!F22+'13M'!F22+'02M'!F22+'03M'!F22+'04M'!F22+'05M'!F22+'06M'!F22+'07M'!F22+'08M'!F22+'09M'!F22+'10M'!F22+'11M'!F22+'12M'!F22</f>
        <v>0</v>
      </c>
      <c r="G22" s="95">
        <f>'01M'!G22+'13M'!G22+'02M'!G22+'03M'!G22+'04M'!G22+'05M'!G22+'06M'!G22+'07M'!G22+'08M'!G22+'09M'!G22+'10M'!G22+'11M'!G22+'12M'!G22</f>
        <v>0</v>
      </c>
      <c r="H22" s="95">
        <f>'01M'!H22+'13M'!H22+'02M'!H22+'03M'!H22+'04M'!H22+'05M'!H22+'06M'!H22+'07M'!H22+'08M'!H22+'09M'!H22+'10M'!H22+'11M'!H22+'12M'!H22</f>
        <v>0</v>
      </c>
      <c r="I22" s="95">
        <f>'01M'!I22+'13M'!I22+'02M'!I22+'03M'!I22+'04M'!I22+'05M'!I22+'06M'!I22+'07M'!I22+'08M'!I22+'09M'!I22+'10M'!I22+'11M'!I22+'12M'!I22</f>
        <v>0</v>
      </c>
      <c r="J22" s="95">
        <f>'01M'!J22+'13M'!J22+'02M'!J22+'03M'!J22+'04M'!J22+'05M'!J22+'06M'!J22+'07M'!J22+'08M'!J22+'09M'!J22+'10M'!J22+'11M'!J22+'12M'!J22</f>
        <v>0</v>
      </c>
      <c r="K22" s="142">
        <f>'01M'!K22+'13M'!K22+'02M'!K22+'03M'!K22+'04M'!K22+'05M'!K22+'06M'!K22+'07M'!K22+'08M'!K22+'09M'!K22+'10M'!K22+'11M'!K22+'12M'!K22</f>
        <v>0</v>
      </c>
      <c r="L22" s="96"/>
      <c r="M22" s="97">
        <f t="shared" si="0"/>
        <v>0</v>
      </c>
      <c r="N22" s="98">
        <f t="shared" si="1"/>
        <v>0</v>
      </c>
      <c r="O22" s="63"/>
      <c r="P22" s="63"/>
      <c r="Q22" s="63"/>
      <c r="R22" s="63"/>
      <c r="S22" s="63"/>
    </row>
    <row r="23" spans="1:14" ht="12.75">
      <c r="A23" s="93" t="s">
        <v>39</v>
      </c>
      <c r="B23" s="94">
        <v>82</v>
      </c>
      <c r="C23" s="95">
        <f>'01M'!C23+'13M'!C23+'02M'!C23+'03M'!C23+'04M'!C23+'05M'!C23+'06M'!C23+'07M'!C23+'08M'!C23+'09M'!C23+'10M'!C23+'11M'!C23+'12M'!C23</f>
        <v>563091</v>
      </c>
      <c r="D23" s="95">
        <f>'01M'!D23+'13M'!D23+'02M'!D23+'03M'!D23+'04M'!D23+'05M'!D23+'06M'!D23+'07M'!D23+'08M'!D23+'09M'!D23+'10M'!D23+'11M'!D23+'12M'!D23</f>
        <v>0</v>
      </c>
      <c r="E23" s="95">
        <f>'01M'!E23+'13M'!E23+'02M'!E23+'03M'!E23+'04M'!E23+'05M'!E23+'06M'!E23+'07M'!E23+'08M'!E23+'09M'!E23+'10M'!E23+'11M'!E23+'12M'!E23</f>
        <v>58250</v>
      </c>
      <c r="F23" s="95">
        <f>'01M'!F23+'13M'!F23+'02M'!F23+'03M'!F23+'04M'!F23+'05M'!F23+'06M'!F23+'07M'!F23+'08M'!F23+'09M'!F23+'10M'!F23+'11M'!F23+'12M'!F23</f>
        <v>27300</v>
      </c>
      <c r="G23" s="95">
        <f>'01M'!G23+'13M'!G23+'02M'!G23+'03M'!G23+'04M'!G23+'05M'!G23+'06M'!G23+'07M'!G23+'08M'!G23+'09M'!G23+'10M'!G23+'11M'!G23+'12M'!G23</f>
        <v>0</v>
      </c>
      <c r="H23" s="95">
        <f>'01M'!H23+'13M'!H23+'02M'!H23+'03M'!H23+'04M'!H23+'05M'!H23+'06M'!H23+'07M'!H23+'08M'!H23+'09M'!H23+'10M'!H23+'11M'!H23+'12M'!H23</f>
        <v>0</v>
      </c>
      <c r="I23" s="95">
        <f>'01M'!I23+'13M'!I23+'02M'!I23+'03M'!I23+'04M'!I23+'05M'!I23+'06M'!I23+'07M'!I23+'08M'!I23+'09M'!I23+'10M'!I23+'11M'!I23+'12M'!I23</f>
        <v>0</v>
      </c>
      <c r="J23" s="95">
        <f>'01M'!J23+'13M'!J23+'02M'!J23+'03M'!J23+'04M'!J23+'05M'!J23+'06M'!J23+'07M'!J23+'08M'!J23+'09M'!J23+'10M'!J23+'11M'!J23+'12M'!J23</f>
        <v>648641</v>
      </c>
      <c r="K23" s="142">
        <f>'01M'!K23+'13M'!K23+'02M'!K23+'03M'!K23+'04M'!K23+'05M'!K23+'06M'!K23+'07M'!K23+'08M'!K23+'09M'!K23+'10M'!K23+'11M'!K23+'12M'!K23</f>
        <v>0</v>
      </c>
      <c r="L23" s="96">
        <v>954000</v>
      </c>
      <c r="M23" s="97">
        <f t="shared" si="0"/>
        <v>0</v>
      </c>
      <c r="N23" s="98">
        <f t="shared" si="1"/>
        <v>0</v>
      </c>
    </row>
    <row r="24" spans="1:14" ht="12.75">
      <c r="A24" s="93" t="s">
        <v>32</v>
      </c>
      <c r="B24" s="94">
        <v>83</v>
      </c>
      <c r="C24" s="95">
        <f>'01M'!C24+'13M'!C24+'02M'!C24+'03M'!C24+'04M'!C24+'05M'!C24+'06M'!C24+'07M'!C24+'08M'!C24+'09M'!C24+'10M'!C24+'11M'!C24+'12M'!C24</f>
        <v>539095</v>
      </c>
      <c r="D24" s="95">
        <f>'01M'!D24+'13M'!D24+'02M'!D24+'03M'!D24+'04M'!D24+'05M'!D24+'06M'!D24+'07M'!D24+'08M'!D24+'09M'!D24+'10M'!D24+'11M'!D24+'12M'!D24</f>
        <v>0</v>
      </c>
      <c r="E24" s="95">
        <f>'01M'!E24+'13M'!E24+'02M'!E24+'03M'!E24+'04M'!E24+'05M'!E24+'06M'!E24+'07M'!E24+'08M'!E24+'09M'!E24+'10M'!E24+'11M'!E24+'12M'!E24</f>
        <v>55768</v>
      </c>
      <c r="F24" s="95">
        <f>'01M'!F24+'13M'!F24+'02M'!F24+'03M'!F24+'04M'!F24+'05M'!F24+'06M'!F24+'07M'!F24+'08M'!F24+'09M'!F24+'10M'!F24+'11M'!F24+'12M'!F24</f>
        <v>26065</v>
      </c>
      <c r="G24" s="95">
        <f>'01M'!G24+'13M'!G24+'02M'!G24+'03M'!G24+'04M'!G24+'05M'!G24+'06M'!G24+'07M'!G24+'08M'!G24+'09M'!G24+'10M'!G24+'11M'!G24+'12M'!G24</f>
        <v>0</v>
      </c>
      <c r="H24" s="95">
        <f>'01M'!H24+'13M'!H24+'02M'!H24+'03M'!H24+'04M'!H24+'05M'!H24+'06M'!H24+'07M'!H24+'08M'!H24+'09M'!H24+'10M'!H24+'11M'!H24+'12M'!H24</f>
        <v>0</v>
      </c>
      <c r="I24" s="95">
        <f>'01M'!I24+'13M'!I24+'02M'!I24+'03M'!I24+'04M'!I24+'05M'!I24+'06M'!I24+'07M'!I24+'08M'!I24+'09M'!I24+'10M'!I24+'11M'!I24+'12M'!I24</f>
        <v>0</v>
      </c>
      <c r="J24" s="95">
        <f>'01M'!J24+'13M'!J24+'02M'!J24+'03M'!J24+'04M'!J24+'05M'!J24+'06M'!J24+'07M'!J24+'08M'!J24+'09M'!J24+'10M'!J24+'11M'!J24+'12M'!J24</f>
        <v>620928</v>
      </c>
      <c r="K24" s="142">
        <f>'01M'!K24+'13M'!K24+'02M'!K24+'03M'!K24+'04M'!K24+'05M'!K24+'06M'!K24+'07M'!K24+'08M'!K24+'09M'!K24+'10M'!K24+'11M'!K24+'12M'!K24</f>
        <v>0</v>
      </c>
      <c r="L24" s="96">
        <v>869000</v>
      </c>
      <c r="M24" s="97">
        <f t="shared" si="0"/>
        <v>0</v>
      </c>
      <c r="N24" s="98">
        <f t="shared" si="1"/>
        <v>0</v>
      </c>
    </row>
    <row r="25" spans="1:14" ht="12.75">
      <c r="A25" s="93" t="s">
        <v>33</v>
      </c>
      <c r="B25" s="94">
        <v>84</v>
      </c>
      <c r="C25" s="95">
        <f>'01M'!C25+'13M'!C25+'02M'!C25+'03M'!C25+'04M'!C25+'05M'!C25+'06M'!C25+'07M'!C25+'08M'!C25+'09M'!C25+'10M'!C25+'11M'!C25+'12M'!C25</f>
        <v>5500293</v>
      </c>
      <c r="D25" s="95">
        <f>'01M'!D25+'13M'!D25+'02M'!D25+'03M'!D25+'04M'!D25+'05M'!D25+'06M'!D25+'07M'!D25+'08M'!D25+'09M'!D25+'10M'!D25+'11M'!D25+'12M'!D25</f>
        <v>0</v>
      </c>
      <c r="E25" s="95">
        <f>'01M'!E25+'13M'!E25+'02M'!E25+'03M'!E25+'04M'!E25+'05M'!E25+'06M'!E25+'07M'!E25+'08M'!E25+'09M'!E25+'10M'!E25+'11M'!E25+'12M'!E25</f>
        <v>568996</v>
      </c>
      <c r="F25" s="95">
        <f>'01M'!F25+'13M'!F25+'02M'!F25+'03M'!F25+'04M'!F25+'05M'!F25+'06M'!F25+'07M'!F25+'08M'!F25+'09M'!F25+'10M'!F25+'11M'!F25+'12M'!F25</f>
        <v>229710</v>
      </c>
      <c r="G25" s="95">
        <f>'01M'!G25+'13M'!G25+'02M'!G25+'03M'!G25+'04M'!G25+'05M'!G25+'06M'!G25+'07M'!G25+'08M'!G25+'09M'!G25+'10M'!G25+'11M'!G25+'12M'!G25</f>
        <v>140988</v>
      </c>
      <c r="H25" s="95">
        <f>'01M'!H25+'13M'!H25+'02M'!H25+'03M'!H25+'04M'!H25+'05M'!H25+'06M'!H25+'07M'!H25+'08M'!H25+'09M'!H25+'10M'!H25+'11M'!H25+'12M'!H25</f>
        <v>0</v>
      </c>
      <c r="I25" s="95">
        <f>'01M'!I25+'13M'!I25+'02M'!I25+'03M'!I25+'04M'!I25+'05M'!I25+'06M'!I25+'07M'!I25+'08M'!I25+'09M'!I25+'10M'!I25+'11M'!I25+'12M'!I25</f>
        <v>0</v>
      </c>
      <c r="J25" s="95">
        <f>'01M'!J25+'13M'!J25+'02M'!J25+'03M'!J25+'04M'!J25+'05M'!J25+'06M'!J25+'07M'!J25+'08M'!J25+'09M'!J25+'10M'!J25+'11M'!J25+'12M'!J25</f>
        <v>6439987</v>
      </c>
      <c r="K25" s="142">
        <f>'01M'!K25+'13M'!K25+'02M'!K25+'03M'!K25+'04M'!K25+'05M'!K25+'06M'!K25+'07M'!K25+'08M'!K25+'09M'!K25+'10M'!K25+'11M'!K25+'12M'!K25</f>
        <v>0</v>
      </c>
      <c r="L25" s="96">
        <v>8260000</v>
      </c>
      <c r="M25" s="97">
        <f t="shared" si="0"/>
        <v>0</v>
      </c>
      <c r="N25" s="98">
        <f t="shared" si="1"/>
        <v>0</v>
      </c>
    </row>
    <row r="26" spans="1:14" ht="12.75">
      <c r="A26" s="93" t="s">
        <v>34</v>
      </c>
      <c r="B26" s="94">
        <v>85</v>
      </c>
      <c r="C26" s="95">
        <f>'01M'!C26+'13M'!C26+'02M'!C26+'03M'!C26+'04M'!C26+'05M'!C26+'06M'!C26+'07M'!C26+'08M'!C26+'09M'!C26+'10M'!C26+'11M'!C26+'12M'!C26</f>
        <v>0</v>
      </c>
      <c r="D26" s="95">
        <f>'01M'!D26+'13M'!D26+'02M'!D26+'03M'!D26+'04M'!D26+'05M'!D26+'06M'!D26+'07M'!D26+'08M'!D26+'09M'!D26+'10M'!D26+'11M'!D26+'12M'!D26</f>
        <v>0</v>
      </c>
      <c r="E26" s="95">
        <f>'01M'!E26+'13M'!E26+'02M'!E26+'03M'!E26+'04M'!E26+'05M'!E26+'06M'!E26+'07M'!E26+'08M'!E26+'09M'!E26+'10M'!E26+'11M'!E26+'12M'!E26</f>
        <v>0</v>
      </c>
      <c r="F26" s="95">
        <f>'01M'!F26+'13M'!F26+'02M'!F26+'03M'!F26+'04M'!F26+'05M'!F26+'06M'!F26+'07M'!F26+'08M'!F26+'09M'!F26+'10M'!F26+'11M'!F26+'12M'!F26</f>
        <v>0</v>
      </c>
      <c r="G26" s="95">
        <f>'01M'!G26+'13M'!G26+'02M'!G26+'03M'!G26+'04M'!G26+'05M'!G26+'06M'!G26+'07M'!G26+'08M'!G26+'09M'!G26+'10M'!G26+'11M'!G26+'12M'!G26</f>
        <v>0</v>
      </c>
      <c r="H26" s="95">
        <f>'01M'!H26+'13M'!H26+'02M'!H26+'03M'!H26+'04M'!H26+'05M'!H26+'06M'!H26+'07M'!H26+'08M'!H26+'09M'!H26+'10M'!H26+'11M'!H26+'12M'!H26</f>
        <v>0</v>
      </c>
      <c r="I26" s="95">
        <f>'01M'!I26+'13M'!I26+'02M'!I26+'03M'!I26+'04M'!I26+'05M'!I26+'06M'!I26+'07M'!I26+'08M'!I26+'09M'!I26+'10M'!I26+'11M'!I26+'12M'!I26</f>
        <v>0</v>
      </c>
      <c r="J26" s="95">
        <f>'01M'!J26+'13M'!J26+'02M'!J26+'03M'!J26+'04M'!J26+'05M'!J26+'06M'!J26+'07M'!J26+'08M'!J26+'09M'!J26+'10M'!J26+'11M'!J26+'12M'!J26</f>
        <v>0</v>
      </c>
      <c r="K26" s="142">
        <f>'01M'!K26+'13M'!K26+'02M'!K26+'03M'!K26+'04M'!K26+'05M'!K26+'06M'!K26+'07M'!K26+'08M'!K26+'09M'!K26+'10M'!K26+'11M'!K26+'12M'!K26</f>
        <v>0</v>
      </c>
      <c r="L26" s="96"/>
      <c r="M26" s="97">
        <f t="shared" si="0"/>
        <v>0</v>
      </c>
      <c r="N26" s="98">
        <f t="shared" si="1"/>
        <v>0</v>
      </c>
    </row>
    <row r="27" spans="1:14" ht="12.75">
      <c r="A27" s="93" t="s">
        <v>35</v>
      </c>
      <c r="B27" s="94">
        <v>86</v>
      </c>
      <c r="C27" s="95">
        <f>'01M'!C27+'13M'!C27+'02M'!C27+'03M'!C27+'04M'!C27+'05M'!C27+'06M'!C27+'07M'!C27+'08M'!C27+'09M'!C27+'10M'!C27+'11M'!C27+'12M'!C27</f>
        <v>1570806</v>
      </c>
      <c r="D27" s="95">
        <f>'01M'!D27+'13M'!D27+'02M'!D27+'03M'!D27+'04M'!D27+'05M'!D27+'06M'!D27+'07M'!D27+'08M'!D27+'09M'!D27+'10M'!D27+'11M'!D27+'12M'!D27</f>
        <v>0</v>
      </c>
      <c r="E27" s="95">
        <f>'01M'!E27+'13M'!E27+'02M'!E27+'03M'!E27+'04M'!E27+'05M'!E27+'06M'!E27+'07M'!E27+'08M'!E27+'09M'!E27+'10M'!E27+'11M'!E27+'12M'!E27</f>
        <v>162498</v>
      </c>
      <c r="F27" s="95">
        <f>'01M'!F27+'13M'!F27+'02M'!F27+'03M'!F27+'04M'!F27+'05M'!F27+'06M'!F27+'07M'!F27+'08M'!F27+'09M'!F27+'10M'!F27+'11M'!F27+'12M'!F27</f>
        <v>45760</v>
      </c>
      <c r="G27" s="95">
        <f>'01M'!G27+'13M'!G27+'02M'!G27+'03M'!G27+'04M'!G27+'05M'!G27+'06M'!G27+'07M'!G27+'08M'!G27+'09M'!G27+'10M'!G27+'11M'!G27+'12M'!G27</f>
        <v>13703</v>
      </c>
      <c r="H27" s="95">
        <f>'01M'!H27+'13M'!H27+'02M'!H27+'03M'!H27+'04M'!H27+'05M'!H27+'06M'!H27+'07M'!H27+'08M'!H27+'09M'!H27+'10M'!H27+'11M'!H27+'12M'!H27</f>
        <v>0</v>
      </c>
      <c r="I27" s="95">
        <f>'01M'!I27+'13M'!I27+'02M'!I27+'03M'!I27+'04M'!I27+'05M'!I27+'06M'!I27+'07M'!I27+'08M'!I27+'09M'!I27+'10M'!I27+'11M'!I27+'12M'!I27</f>
        <v>0</v>
      </c>
      <c r="J27" s="95">
        <f>'01M'!J27+'13M'!J27+'02M'!J27+'03M'!J27+'04M'!J27+'05M'!J27+'06M'!J27+'07M'!J27+'08M'!J27+'09M'!J27+'10M'!J27+'11M'!J27+'12M'!J27</f>
        <v>1792767</v>
      </c>
      <c r="K27" s="142">
        <f>'01M'!K27+'13M'!K27+'02M'!K27+'03M'!K27+'04M'!K27+'05M'!K27+'06M'!K27+'07M'!K27+'08M'!K27+'09M'!K27+'10M'!K27+'11M'!K27+'12M'!K27</f>
        <v>0</v>
      </c>
      <c r="L27" s="96">
        <v>3859000</v>
      </c>
      <c r="M27" s="97">
        <f t="shared" si="0"/>
        <v>0</v>
      </c>
      <c r="N27" s="98">
        <f t="shared" si="1"/>
        <v>0</v>
      </c>
    </row>
    <row r="28" spans="1:14" ht="12.75">
      <c r="A28" s="93" t="s">
        <v>36</v>
      </c>
      <c r="B28" s="94">
        <v>87</v>
      </c>
      <c r="C28" s="95">
        <f>'01M'!C28+'13M'!C28+'02M'!C28+'03M'!C28+'04M'!C28+'05M'!C28+'06M'!C28+'07M'!C28+'08M'!C28+'09M'!C28+'10M'!C28+'11M'!C28+'12M'!C28</f>
        <v>464088</v>
      </c>
      <c r="D28" s="95">
        <f>'01M'!D28+'13M'!D28+'02M'!D28+'03M'!D28+'04M'!D28+'05M'!D28+'06M'!D28+'07M'!D28+'08M'!D28+'09M'!D28+'10M'!D28+'11M'!D28+'12M'!D28</f>
        <v>0</v>
      </c>
      <c r="E28" s="95">
        <f>'01M'!E28+'13M'!E28+'02M'!E28+'03M'!E28+'04M'!E28+'05M'!E28+'06M'!E28+'07M'!E28+'08M'!E28+'09M'!E28+'10M'!E28+'11M'!E28+'12M'!E28</f>
        <v>48011</v>
      </c>
      <c r="F28" s="95">
        <f>'01M'!F28+'13M'!F28+'02M'!F28+'03M'!F28+'04M'!F28+'05M'!F28+'06M'!F28+'07M'!F28+'08M'!F28+'09M'!F28+'10M'!F28+'11M'!F28+'12M'!F28</f>
        <v>13650</v>
      </c>
      <c r="G28" s="95">
        <f>'01M'!G28+'13M'!G28+'02M'!G28+'03M'!G28+'04M'!G28+'05M'!G28+'06M'!G28+'07M'!G28+'08M'!G28+'09M'!G28+'10M'!G28+'11M'!G28+'12M'!G28</f>
        <v>0</v>
      </c>
      <c r="H28" s="95">
        <f>'01M'!H28+'13M'!H28+'02M'!H28+'03M'!H28+'04M'!H28+'05M'!H28+'06M'!H28+'07M'!H28+'08M'!H28+'09M'!H28+'10M'!H28+'11M'!H28+'12M'!H28</f>
        <v>0</v>
      </c>
      <c r="I28" s="95">
        <f>'01M'!I28+'13M'!I28+'02M'!I28+'03M'!I28+'04M'!I28+'05M'!I28+'06M'!I28+'07M'!I28+'08M'!I28+'09M'!I28+'10M'!I28+'11M'!I28+'12M'!I28</f>
        <v>0</v>
      </c>
      <c r="J28" s="95">
        <f>'01M'!J28+'13M'!J28+'02M'!J28+'03M'!J28+'04M'!J28+'05M'!J28+'06M'!J28+'07M'!J28+'08M'!J28+'09M'!J28+'10M'!J28+'11M'!J28+'12M'!J28</f>
        <v>525749</v>
      </c>
      <c r="K28" s="142">
        <f>'01M'!K28+'13M'!K28+'02M'!K28+'03M'!K28+'04M'!K28+'05M'!K28+'06M'!K28+'07M'!K28+'08M'!K28+'09M'!K28+'10M'!K28+'11M'!K28+'12M'!K28</f>
        <v>0</v>
      </c>
      <c r="L28" s="96">
        <v>729000</v>
      </c>
      <c r="M28" s="97">
        <f t="shared" si="0"/>
        <v>0</v>
      </c>
      <c r="N28" s="98">
        <f t="shared" si="1"/>
        <v>0</v>
      </c>
    </row>
    <row r="29" spans="1:14" ht="12.75">
      <c r="A29" s="93" t="s">
        <v>37</v>
      </c>
      <c r="B29" s="94">
        <v>88</v>
      </c>
      <c r="C29" s="95">
        <f>'01M'!C29+'13M'!C29+'02M'!C29+'03M'!C29+'04M'!C29+'05M'!C29+'06M'!C29+'07M'!C29+'08M'!C29+'09M'!C29+'10M'!C29+'11M'!C29+'12M'!C29</f>
        <v>705824</v>
      </c>
      <c r="D29" s="95">
        <f>'01M'!D29+'13M'!D29+'02M'!D29+'03M'!D29+'04M'!D29+'05M'!D29+'06M'!D29+'07M'!D29+'08M'!D29+'09M'!D29+'10M'!D29+'11M'!D29+'12M'!D29</f>
        <v>0</v>
      </c>
      <c r="E29" s="95">
        <f>'01M'!E29+'13M'!E29+'02M'!E29+'03M'!E29+'04M'!E29+'05M'!E29+'06M'!E29+'07M'!E29+'08M'!E29+'09M'!E29+'10M'!E29+'11M'!E29+'12M'!E29</f>
        <v>73017</v>
      </c>
      <c r="F29" s="95">
        <f>'01M'!F29+'13M'!F29+'02M'!F29+'03M'!F29+'04M'!F29+'05M'!F29+'06M'!F29+'07M'!F29+'08M'!F29+'09M'!F29+'10M'!F29+'11M'!F29+'12M'!F29</f>
        <v>18590</v>
      </c>
      <c r="G29" s="95">
        <f>'01M'!G29+'13M'!G29+'02M'!G29+'03M'!G29+'04M'!G29+'05M'!G29+'06M'!G29+'07M'!G29+'08M'!G29+'09M'!G29+'10M'!G29+'11M'!G29+'12M'!G29</f>
        <v>0</v>
      </c>
      <c r="H29" s="95">
        <f>'01M'!H29+'13M'!H29+'02M'!H29+'03M'!H29+'04M'!H29+'05M'!H29+'06M'!H29+'07M'!H29+'08M'!H29+'09M'!H29+'10M'!H29+'11M'!H29+'12M'!H29</f>
        <v>0</v>
      </c>
      <c r="I29" s="95">
        <f>'01M'!I29+'13M'!I29+'02M'!I29+'03M'!I29+'04M'!I29+'05M'!I29+'06M'!I29+'07M'!I29+'08M'!I29+'09M'!I29+'10M'!I29+'11M'!I29+'12M'!I29</f>
        <v>0</v>
      </c>
      <c r="J29" s="95">
        <f>'01M'!J29+'13M'!J29+'02M'!J29+'03M'!J29+'04M'!J29+'05M'!J29+'06M'!J29+'07M'!J29+'08M'!J29+'09M'!J29+'10M'!J29+'11M'!J29+'12M'!J29</f>
        <v>797431</v>
      </c>
      <c r="K29" s="142">
        <f>'01M'!K29+'13M'!K29+'02M'!K29+'03M'!K29+'04M'!K29+'05M'!K29+'06M'!K29+'07M'!K29+'08M'!K29+'09M'!K29+'10M'!K29+'11M'!K29+'12M'!K29</f>
        <v>0</v>
      </c>
      <c r="L29" s="96">
        <v>912000</v>
      </c>
      <c r="M29" s="97">
        <f t="shared" si="0"/>
        <v>0</v>
      </c>
      <c r="N29" s="98">
        <f t="shared" si="1"/>
        <v>0</v>
      </c>
    </row>
    <row r="30" spans="1:14" ht="12.75">
      <c r="A30" s="93" t="s">
        <v>40</v>
      </c>
      <c r="B30" s="94">
        <v>89</v>
      </c>
      <c r="C30" s="95">
        <f>'01M'!C30+'13M'!C30+'02M'!C30+'03M'!C30+'04M'!C30+'05M'!C30+'06M'!C30+'07M'!C30+'08M'!C30+'09M'!C30+'10M'!C30+'11M'!C30+'12M'!C30</f>
        <v>570981</v>
      </c>
      <c r="D30" s="95">
        <f>'01M'!D30+'13M'!D30+'02M'!D30+'03M'!D30+'04M'!D30+'05M'!D30+'06M'!D30+'07M'!D30+'08M'!D30+'09M'!D30+'10M'!D30+'11M'!D30+'12M'!D30</f>
        <v>0</v>
      </c>
      <c r="E30" s="95">
        <f>'01M'!E30+'13M'!E30+'02M'!E30+'03M'!E30+'04M'!E30+'05M'!E30+'06M'!E30+'07M'!E30+'08M'!E30+'09M'!E30+'10M'!E30+'11M'!E30+'12M'!E30</f>
        <v>59067</v>
      </c>
      <c r="F30" s="95">
        <f>'01M'!F30+'13M'!F30+'02M'!F30+'03M'!F30+'04M'!F30+'05M'!F30+'06M'!F30+'07M'!F30+'08M'!F30+'09M'!F30+'10M'!F30+'11M'!F30+'12M'!F30</f>
        <v>9750</v>
      </c>
      <c r="G30" s="95">
        <f>'01M'!G30+'13M'!G30+'02M'!G30+'03M'!G30+'04M'!G30+'05M'!G30+'06M'!G30+'07M'!G30+'08M'!G30+'09M'!G30+'10M'!G30+'11M'!G30+'12M'!G30</f>
        <v>0</v>
      </c>
      <c r="H30" s="95">
        <f>'01M'!H30+'13M'!H30+'02M'!H30+'03M'!H30+'04M'!H30+'05M'!H30+'06M'!H30+'07M'!H30+'08M'!H30+'09M'!H30+'10M'!H30+'11M'!H30+'12M'!H30</f>
        <v>0</v>
      </c>
      <c r="I30" s="95">
        <f>'01M'!I30+'13M'!I30+'02M'!I30+'03M'!I30+'04M'!I30+'05M'!I30+'06M'!I30+'07M'!I30+'08M'!I30+'09M'!I30+'10M'!I30+'11M'!I30+'12M'!I30</f>
        <v>0</v>
      </c>
      <c r="J30" s="95">
        <f>'01M'!J30+'13M'!J30+'02M'!J30+'03M'!J30+'04M'!J30+'05M'!J30+'06M'!J30+'07M'!J30+'08M'!J30+'09M'!J30+'10M'!J30+'11M'!J30+'12M'!J30</f>
        <v>639798</v>
      </c>
      <c r="K30" s="142">
        <f>'01M'!K30+'13M'!K30+'02M'!K30+'03M'!K30+'04M'!K30+'05M'!K30+'06M'!K30+'07M'!K30+'08M'!K30+'09M'!K30+'10M'!K30+'11M'!K30+'12M'!K30</f>
        <v>0</v>
      </c>
      <c r="L30" s="96">
        <v>850000</v>
      </c>
      <c r="M30" s="97">
        <f t="shared" si="0"/>
        <v>0</v>
      </c>
      <c r="N30" s="98">
        <f t="shared" si="1"/>
        <v>0</v>
      </c>
    </row>
    <row r="31" spans="1:14" ht="12.75">
      <c r="A31" s="93" t="s">
        <v>41</v>
      </c>
      <c r="B31" s="94">
        <v>90</v>
      </c>
      <c r="C31" s="95">
        <f>'01M'!C31+'13M'!C31+'02M'!C31+'03M'!C31+'04M'!C31+'05M'!C31+'06M'!C31+'07M'!C31+'08M'!C31+'09M'!C31+'10M'!C31+'11M'!C31+'12M'!C31</f>
        <v>0</v>
      </c>
      <c r="D31" s="95">
        <f>'01M'!D31+'13M'!D31+'02M'!D31+'03M'!D31+'04M'!D31+'05M'!D31+'06M'!D31+'07M'!D31+'08M'!D31+'09M'!D31+'10M'!D31+'11M'!D31+'12M'!D31</f>
        <v>0</v>
      </c>
      <c r="E31" s="95">
        <f>'01M'!E31+'13M'!E31+'02M'!E31+'03M'!E31+'04M'!E31+'05M'!E31+'06M'!E31+'07M'!E31+'08M'!E31+'09M'!E31+'10M'!E31+'11M'!E31+'12M'!E31</f>
        <v>0</v>
      </c>
      <c r="F31" s="95">
        <f>'01M'!F31+'13M'!F31+'02M'!F31+'03M'!F31+'04M'!F31+'05M'!F31+'06M'!F31+'07M'!F31+'08M'!F31+'09M'!F31+'10M'!F31+'11M'!F31+'12M'!F31</f>
        <v>0</v>
      </c>
      <c r="G31" s="95">
        <f>'01M'!G31+'13M'!G31+'02M'!G31+'03M'!G31+'04M'!G31+'05M'!G31+'06M'!G31+'07M'!G31+'08M'!G31+'09M'!G31+'10M'!G31+'11M'!G31+'12M'!G31</f>
        <v>0</v>
      </c>
      <c r="H31" s="95">
        <f>'01M'!H31+'13M'!H31+'02M'!H31+'03M'!H31+'04M'!H31+'05M'!H31+'06M'!H31+'07M'!H31+'08M'!H31+'09M'!H31+'10M'!H31+'11M'!H31+'12M'!H31</f>
        <v>0</v>
      </c>
      <c r="I31" s="95">
        <f>'01M'!I31+'13M'!I31+'02M'!I31+'03M'!I31+'04M'!I31+'05M'!I31+'06M'!I31+'07M'!I31+'08M'!I31+'09M'!I31+'10M'!I31+'11M'!I31+'12M'!I31</f>
        <v>0</v>
      </c>
      <c r="J31" s="95">
        <f>'01M'!J31+'13M'!J31+'02M'!J31+'03M'!J31+'04M'!J31+'05M'!J31+'06M'!J31+'07M'!J31+'08M'!J31+'09M'!J31+'10M'!J31+'11M'!J31+'12M'!J31</f>
        <v>0</v>
      </c>
      <c r="K31" s="142">
        <f>'01M'!K31+'13M'!K31+'02M'!K31+'03M'!K31+'04M'!K31+'05M'!K31+'06M'!K31+'07M'!K31+'08M'!K31+'09M'!K31+'10M'!K31+'11M'!K31+'12M'!K31</f>
        <v>0</v>
      </c>
      <c r="L31" s="96"/>
      <c r="M31" s="97">
        <f t="shared" si="0"/>
        <v>0</v>
      </c>
      <c r="N31" s="98">
        <f t="shared" si="1"/>
        <v>0</v>
      </c>
    </row>
    <row r="32" spans="1:14" s="101" customFormat="1" ht="12.75">
      <c r="A32" s="138" t="s">
        <v>73</v>
      </c>
      <c r="B32" s="139">
        <v>92</v>
      </c>
      <c r="C32" s="141">
        <f aca="true" t="shared" si="2" ref="C32:J32">SUM(C12:C31)</f>
        <v>11667520</v>
      </c>
      <c r="D32" s="141">
        <f t="shared" si="2"/>
        <v>0</v>
      </c>
      <c r="E32" s="141">
        <f t="shared" si="2"/>
        <v>1206988</v>
      </c>
      <c r="F32" s="141">
        <f t="shared" si="2"/>
        <v>405925</v>
      </c>
      <c r="G32" s="141">
        <f t="shared" si="2"/>
        <v>154691</v>
      </c>
      <c r="H32" s="141">
        <f t="shared" si="2"/>
        <v>0</v>
      </c>
      <c r="I32" s="141">
        <f t="shared" si="2"/>
        <v>0</v>
      </c>
      <c r="J32" s="141">
        <f t="shared" si="2"/>
        <v>13435124</v>
      </c>
      <c r="K32" s="143">
        <f>SUM(K12:K31)</f>
        <v>0</v>
      </c>
      <c r="L32" s="141">
        <f>SUM(L12:L31)</f>
        <v>19111000</v>
      </c>
      <c r="M32" s="97">
        <f t="shared" si="0"/>
        <v>0</v>
      </c>
      <c r="N32" s="98">
        <f t="shared" si="1"/>
        <v>0</v>
      </c>
    </row>
    <row r="33" spans="1:14" ht="12.75">
      <c r="A33" s="102" t="s">
        <v>64</v>
      </c>
      <c r="B33" s="94">
        <v>104</v>
      </c>
      <c r="C33" s="95">
        <f>'01M'!C33+'13M'!C33+'02M'!C33+'03M'!C33+'04M'!C33+'05M'!C33+'06M'!C33+'07M'!C33+'08M'!C33+'09M'!C33+'10M'!C33+'11M'!C33+'12M'!C33</f>
        <v>0</v>
      </c>
      <c r="D33" s="95">
        <f>'01M'!D33+'13M'!D33+'02M'!D33+'03M'!D33+'04M'!D33+'05M'!D33+'06M'!D33+'07M'!D33+'08M'!D33+'09M'!D33+'10M'!D33+'11M'!D33+'12M'!D33</f>
        <v>0</v>
      </c>
      <c r="E33" s="95">
        <f>'01M'!E33+'13M'!E33+'02M'!E33+'03M'!E33+'04M'!E33+'05M'!E33+'06M'!E33+'07M'!E33+'08M'!E33+'09M'!E33+'10M'!E33+'11M'!E33+'12M'!E33</f>
        <v>0</v>
      </c>
      <c r="F33" s="95">
        <f>'01M'!F33+'13M'!F33+'02M'!F33+'03M'!F33+'04M'!F33+'05M'!F33+'06M'!F33+'07M'!F33+'08M'!F33+'09M'!F33+'10M'!F33+'11M'!F33+'12M'!F33</f>
        <v>0</v>
      </c>
      <c r="G33" s="95">
        <f>'01M'!G33+'13M'!G33+'02M'!G33+'03M'!G33+'04M'!G33+'05M'!G33+'06M'!G33+'07M'!G33+'08M'!G33+'09M'!G33+'10M'!G33+'11M'!G33+'12M'!G33</f>
        <v>0</v>
      </c>
      <c r="H33" s="95">
        <f>'01M'!H33+'13M'!H33+'02M'!H33+'03M'!H33+'04M'!H33+'05M'!H33+'06M'!H33+'07M'!H33+'08M'!H33+'09M'!H33+'10M'!H33+'11M'!H33+'12M'!H33</f>
        <v>0</v>
      </c>
      <c r="I33" s="95">
        <f>'01M'!I33+'13M'!I33+'02M'!I33+'03M'!I33+'04M'!I33+'05M'!I33+'06M'!I33+'07M'!I33+'08M'!I33+'09M'!I33+'10M'!I33+'11M'!I33+'12M'!I33</f>
        <v>0</v>
      </c>
      <c r="J33" s="95">
        <f>'01M'!J33+'13M'!J33+'02M'!J33+'03M'!J33+'04M'!J33+'05M'!J33+'06M'!J33+'07M'!J33+'08M'!J33+'09M'!J33+'10M'!J33+'11M'!J33+'12M'!J33</f>
        <v>0</v>
      </c>
      <c r="K33" s="142">
        <f>'01M'!K33+'13M'!K33+'02M'!K33+'03M'!K33+'04M'!K33+'05M'!K33+'06M'!K33+'07M'!K33+'08M'!K33+'09M'!K33+'10M'!K33+'11M'!K33+'12M'!K33</f>
        <v>0</v>
      </c>
      <c r="L33" s="96"/>
      <c r="M33" s="97">
        <f t="shared" si="0"/>
        <v>0</v>
      </c>
      <c r="N33" s="98">
        <f t="shared" si="1"/>
        <v>0</v>
      </c>
    </row>
    <row r="34" spans="1:14" ht="12.75">
      <c r="A34" s="102" t="s">
        <v>65</v>
      </c>
      <c r="B34" s="94">
        <v>105</v>
      </c>
      <c r="C34" s="95">
        <f>'01M'!C34+'13M'!C34+'02M'!C34+'03M'!C34+'04M'!C34+'05M'!C34+'06M'!C34+'07M'!C34+'08M'!C34+'09M'!C34+'10M'!C34+'11M'!C34+'12M'!C34</f>
        <v>0</v>
      </c>
      <c r="D34" s="95">
        <f>'01M'!D34+'13M'!D34+'02M'!D34+'03M'!D34+'04M'!D34+'05M'!D34+'06M'!D34+'07M'!D34+'08M'!D34+'09M'!D34+'10M'!D34+'11M'!D34+'12M'!D34</f>
        <v>0</v>
      </c>
      <c r="E34" s="95">
        <f>'01M'!E34+'13M'!E34+'02M'!E34+'03M'!E34+'04M'!E34+'05M'!E34+'06M'!E34+'07M'!E34+'08M'!E34+'09M'!E34+'10M'!E34+'11M'!E34+'12M'!E34</f>
        <v>0</v>
      </c>
      <c r="F34" s="95">
        <f>'01M'!F34+'13M'!F34+'02M'!F34+'03M'!F34+'04M'!F34+'05M'!F34+'06M'!F34+'07M'!F34+'08M'!F34+'09M'!F34+'10M'!F34+'11M'!F34+'12M'!F34</f>
        <v>0</v>
      </c>
      <c r="G34" s="95">
        <f>'01M'!G34+'13M'!G34+'02M'!G34+'03M'!G34+'04M'!G34+'05M'!G34+'06M'!G34+'07M'!G34+'08M'!G34+'09M'!G34+'10M'!G34+'11M'!G34+'12M'!G34</f>
        <v>0</v>
      </c>
      <c r="H34" s="95">
        <f>'01M'!H34+'13M'!H34+'02M'!H34+'03M'!H34+'04M'!H34+'05M'!H34+'06M'!H34+'07M'!H34+'08M'!H34+'09M'!H34+'10M'!H34+'11M'!H34+'12M'!H34</f>
        <v>0</v>
      </c>
      <c r="I34" s="95">
        <f>'01M'!I34+'13M'!I34+'02M'!I34+'03M'!I34+'04M'!I34+'05M'!I34+'06M'!I34+'07M'!I34+'08M'!I34+'09M'!I34+'10M'!I34+'11M'!I34+'12M'!I34</f>
        <v>0</v>
      </c>
      <c r="J34" s="95">
        <f>'01M'!J34+'13M'!J34+'02M'!J34+'03M'!J34+'04M'!J34+'05M'!J34+'06M'!J34+'07M'!J34+'08M'!J34+'09M'!J34+'10M'!J34+'11M'!J34+'12M'!J34</f>
        <v>0</v>
      </c>
      <c r="K34" s="142">
        <f>'01M'!K34+'13M'!K34+'02M'!K34+'03M'!K34+'04M'!K34+'05M'!K34+'06M'!K34+'07M'!K34+'08M'!K34+'09M'!K34+'10M'!K34+'11M'!K34+'12M'!K34</f>
        <v>0</v>
      </c>
      <c r="L34" s="96"/>
      <c r="M34" s="97">
        <f t="shared" si="0"/>
        <v>0</v>
      </c>
      <c r="N34" s="98">
        <f t="shared" si="1"/>
        <v>0</v>
      </c>
    </row>
    <row r="35" spans="1:14" s="101" customFormat="1" ht="12.75">
      <c r="A35" s="102" t="s">
        <v>66</v>
      </c>
      <c r="B35" s="94">
        <v>106</v>
      </c>
      <c r="C35" s="95">
        <f>'01M'!C35+'13M'!C35+'02M'!C35+'03M'!C35+'04M'!C35+'05M'!C35+'06M'!C35+'07M'!C35+'08M'!C35+'09M'!C35+'10M'!C35+'11M'!C35+'12M'!C35</f>
        <v>0</v>
      </c>
      <c r="D35" s="95">
        <f>'01M'!D35+'13M'!D35+'02M'!D35+'03M'!D35+'04M'!D35+'05M'!D35+'06M'!D35+'07M'!D35+'08M'!D35+'09M'!D35+'10M'!D35+'11M'!D35+'12M'!D35</f>
        <v>0</v>
      </c>
      <c r="E35" s="95">
        <f>'01M'!E35+'13M'!E35+'02M'!E35+'03M'!E35+'04M'!E35+'05M'!E35+'06M'!E35+'07M'!E35+'08M'!E35+'09M'!E35+'10M'!E35+'11M'!E35+'12M'!E35</f>
        <v>0</v>
      </c>
      <c r="F35" s="95">
        <f>'01M'!F35+'13M'!F35+'02M'!F35+'03M'!F35+'04M'!F35+'05M'!F35+'06M'!F35+'07M'!F35+'08M'!F35+'09M'!F35+'10M'!F35+'11M'!F35+'12M'!F35</f>
        <v>0</v>
      </c>
      <c r="G35" s="95">
        <f>'01M'!G35+'13M'!G35+'02M'!G35+'03M'!G35+'04M'!G35+'05M'!G35+'06M'!G35+'07M'!G35+'08M'!G35+'09M'!G35+'10M'!G35+'11M'!G35+'12M'!G35</f>
        <v>0</v>
      </c>
      <c r="H35" s="95">
        <f>'01M'!H35+'13M'!H35+'02M'!H35+'03M'!H35+'04M'!H35+'05M'!H35+'06M'!H35+'07M'!H35+'08M'!H35+'09M'!H35+'10M'!H35+'11M'!H35+'12M'!H35</f>
        <v>0</v>
      </c>
      <c r="I35" s="95">
        <f>'01M'!I35+'13M'!I35+'02M'!I35+'03M'!I35+'04M'!I35+'05M'!I35+'06M'!I35+'07M'!I35+'08M'!I35+'09M'!I35+'10M'!I35+'11M'!I35+'12M'!I35</f>
        <v>0</v>
      </c>
      <c r="J35" s="95">
        <f>'01M'!J35+'13M'!J35+'02M'!J35+'03M'!J35+'04M'!J35+'05M'!J35+'06M'!J35+'07M'!J35+'08M'!J35+'09M'!J35+'10M'!J35+'11M'!J35+'12M'!J35</f>
        <v>0</v>
      </c>
      <c r="K35" s="142">
        <f>'01M'!K35+'13M'!K35+'02M'!K35+'03M'!K35+'04M'!K35+'05M'!K35+'06M'!K35+'07M'!K35+'08M'!K35+'09M'!K35+'10M'!K35+'11M'!K35+'12M'!K35</f>
        <v>0</v>
      </c>
      <c r="L35" s="96"/>
      <c r="M35" s="97">
        <f t="shared" si="0"/>
        <v>0</v>
      </c>
      <c r="N35" s="98">
        <f t="shared" si="1"/>
        <v>0</v>
      </c>
    </row>
    <row r="36" spans="1:14" s="101" customFormat="1" ht="12.75">
      <c r="A36" s="102" t="s">
        <v>67</v>
      </c>
      <c r="B36" s="94">
        <v>107</v>
      </c>
      <c r="C36" s="95">
        <f>'01M'!C36+'13M'!C36+'02M'!C36+'03M'!C36+'04M'!C36+'05M'!C36+'06M'!C36+'07M'!C36+'08M'!C36+'09M'!C36+'10M'!C36+'11M'!C36+'12M'!C36</f>
        <v>0</v>
      </c>
      <c r="D36" s="95">
        <f>'01M'!D36+'13M'!D36+'02M'!D36+'03M'!D36+'04M'!D36+'05M'!D36+'06M'!D36+'07M'!D36+'08M'!D36+'09M'!D36+'10M'!D36+'11M'!D36+'12M'!D36</f>
        <v>0</v>
      </c>
      <c r="E36" s="95">
        <f>'01M'!E36+'13M'!E36+'02M'!E36+'03M'!E36+'04M'!E36+'05M'!E36+'06M'!E36+'07M'!E36+'08M'!E36+'09M'!E36+'10M'!E36+'11M'!E36+'12M'!E36</f>
        <v>0</v>
      </c>
      <c r="F36" s="95">
        <f>'01M'!F36+'13M'!F36+'02M'!F36+'03M'!F36+'04M'!F36+'05M'!F36+'06M'!F36+'07M'!F36+'08M'!F36+'09M'!F36+'10M'!F36+'11M'!F36+'12M'!F36</f>
        <v>0</v>
      </c>
      <c r="G36" s="95">
        <f>'01M'!G36+'13M'!G36+'02M'!G36+'03M'!G36+'04M'!G36+'05M'!G36+'06M'!G36+'07M'!G36+'08M'!G36+'09M'!G36+'10M'!G36+'11M'!G36+'12M'!G36</f>
        <v>0</v>
      </c>
      <c r="H36" s="95">
        <f>'01M'!H36+'13M'!H36+'02M'!H36+'03M'!H36+'04M'!H36+'05M'!H36+'06M'!H36+'07M'!H36+'08M'!H36+'09M'!H36+'10M'!H36+'11M'!H36+'12M'!H36</f>
        <v>0</v>
      </c>
      <c r="I36" s="95">
        <f>'01M'!I36+'13M'!I36+'02M'!I36+'03M'!I36+'04M'!I36+'05M'!I36+'06M'!I36+'07M'!I36+'08M'!I36+'09M'!I36+'10M'!I36+'11M'!I36+'12M'!I36</f>
        <v>0</v>
      </c>
      <c r="J36" s="95">
        <f>'01M'!J36+'13M'!J36+'02M'!J36+'03M'!J36+'04M'!J36+'05M'!J36+'06M'!J36+'07M'!J36+'08M'!J36+'09M'!J36+'10M'!J36+'11M'!J36+'12M'!J36</f>
        <v>0</v>
      </c>
      <c r="K36" s="142">
        <f>'01M'!K36+'13M'!K36+'02M'!K36+'03M'!K36+'04M'!K36+'05M'!K36+'06M'!K36+'07M'!K36+'08M'!K36+'09M'!K36+'10M'!K36+'11M'!K36+'12M'!K36</f>
        <v>0</v>
      </c>
      <c r="L36" s="96"/>
      <c r="M36" s="97">
        <f t="shared" si="0"/>
        <v>0</v>
      </c>
      <c r="N36" s="98">
        <f t="shared" si="1"/>
        <v>0</v>
      </c>
    </row>
    <row r="37" spans="1:14" s="101" customFormat="1" ht="12.75">
      <c r="A37" s="102" t="s">
        <v>68</v>
      </c>
      <c r="B37" s="94">
        <v>108</v>
      </c>
      <c r="C37" s="95">
        <f>'01M'!C37+'13M'!C37+'02M'!C37+'03M'!C37+'04M'!C37+'05M'!C37+'06M'!C37+'07M'!C37+'08M'!C37+'09M'!C37+'10M'!C37+'11M'!C37+'12M'!C37</f>
        <v>0</v>
      </c>
      <c r="D37" s="95">
        <f>'01M'!D37+'13M'!D37+'02M'!D37+'03M'!D37+'04M'!D37+'05M'!D37+'06M'!D37+'07M'!D37+'08M'!D37+'09M'!D37+'10M'!D37+'11M'!D37+'12M'!D37</f>
        <v>0</v>
      </c>
      <c r="E37" s="95">
        <f>'01M'!E37+'13M'!E37+'02M'!E37+'03M'!E37+'04M'!E37+'05M'!E37+'06M'!E37+'07M'!E37+'08M'!E37+'09M'!E37+'10M'!E37+'11M'!E37+'12M'!E37</f>
        <v>0</v>
      </c>
      <c r="F37" s="95">
        <f>'01M'!F37+'13M'!F37+'02M'!F37+'03M'!F37+'04M'!F37+'05M'!F37+'06M'!F37+'07M'!F37+'08M'!F37+'09M'!F37+'10M'!F37+'11M'!F37+'12M'!F37</f>
        <v>0</v>
      </c>
      <c r="G37" s="95">
        <f>'01M'!G37+'13M'!G37+'02M'!G37+'03M'!G37+'04M'!G37+'05M'!G37+'06M'!G37+'07M'!G37+'08M'!G37+'09M'!G37+'10M'!G37+'11M'!G37+'12M'!G37</f>
        <v>0</v>
      </c>
      <c r="H37" s="95">
        <f>'01M'!H37+'13M'!H37+'02M'!H37+'03M'!H37+'04M'!H37+'05M'!H37+'06M'!H37+'07M'!H37+'08M'!H37+'09M'!H37+'10M'!H37+'11M'!H37+'12M'!H37</f>
        <v>0</v>
      </c>
      <c r="I37" s="95">
        <f>'01M'!I37+'13M'!I37+'02M'!I37+'03M'!I37+'04M'!I37+'05M'!I37+'06M'!I37+'07M'!I37+'08M'!I37+'09M'!I37+'10M'!I37+'11M'!I37+'12M'!I37</f>
        <v>0</v>
      </c>
      <c r="J37" s="95">
        <f>'01M'!J37+'13M'!J37+'02M'!J37+'03M'!J37+'04M'!J37+'05M'!J37+'06M'!J37+'07M'!J37+'08M'!J37+'09M'!J37+'10M'!J37+'11M'!J37+'12M'!J37</f>
        <v>0</v>
      </c>
      <c r="K37" s="142">
        <f>'01M'!K37+'13M'!K37+'02M'!K37+'03M'!K37+'04M'!K37+'05M'!K37+'06M'!K37+'07M'!K37+'08M'!K37+'09M'!K37+'10M'!K37+'11M'!K37+'12M'!K37</f>
        <v>0</v>
      </c>
      <c r="L37" s="96"/>
      <c r="M37" s="97">
        <f t="shared" si="0"/>
        <v>0</v>
      </c>
      <c r="N37" s="98">
        <f t="shared" si="1"/>
        <v>0</v>
      </c>
    </row>
    <row r="38" spans="1:14" s="103" customFormat="1" ht="12.75">
      <c r="A38" s="102" t="s">
        <v>69</v>
      </c>
      <c r="B38" s="94">
        <v>109</v>
      </c>
      <c r="C38" s="95">
        <f>'01M'!C38+'13M'!C38+'02M'!C38+'03M'!C38+'04M'!C38+'05M'!C38+'06M'!C38+'07M'!C38+'08M'!C38+'09M'!C38+'10M'!C38+'11M'!C38+'12M'!C38</f>
        <v>0</v>
      </c>
      <c r="D38" s="95">
        <f>'01M'!D38+'13M'!D38+'02M'!D38+'03M'!D38+'04M'!D38+'05M'!D38+'06M'!D38+'07M'!D38+'08M'!D38+'09M'!D38+'10M'!D38+'11M'!D38+'12M'!D38</f>
        <v>0</v>
      </c>
      <c r="E38" s="95">
        <f>'01M'!E38+'13M'!E38+'02M'!E38+'03M'!E38+'04M'!E38+'05M'!E38+'06M'!E38+'07M'!E38+'08M'!E38+'09M'!E38+'10M'!E38+'11M'!E38+'12M'!E38</f>
        <v>0</v>
      </c>
      <c r="F38" s="95">
        <f>'01M'!F38+'13M'!F38+'02M'!F38+'03M'!F38+'04M'!F38+'05M'!F38+'06M'!F38+'07M'!F38+'08M'!F38+'09M'!F38+'10M'!F38+'11M'!F38+'12M'!F38</f>
        <v>0</v>
      </c>
      <c r="G38" s="95">
        <f>'01M'!G38+'13M'!G38+'02M'!G38+'03M'!G38+'04M'!G38+'05M'!G38+'06M'!G38+'07M'!G38+'08M'!G38+'09M'!G38+'10M'!G38+'11M'!G38+'12M'!G38</f>
        <v>0</v>
      </c>
      <c r="H38" s="95">
        <f>'01M'!H38+'13M'!H38+'02M'!H38+'03M'!H38+'04M'!H38+'05M'!H38+'06M'!H38+'07M'!H38+'08M'!H38+'09M'!H38+'10M'!H38+'11M'!H38+'12M'!H38</f>
        <v>0</v>
      </c>
      <c r="I38" s="95">
        <f>'01M'!I38+'13M'!I38+'02M'!I38+'03M'!I38+'04M'!I38+'05M'!I38+'06M'!I38+'07M'!I38+'08M'!I38+'09M'!I38+'10M'!I38+'11M'!I38+'12M'!I38</f>
        <v>0</v>
      </c>
      <c r="J38" s="95">
        <f>'01M'!J38+'13M'!J38+'02M'!J38+'03M'!J38+'04M'!J38+'05M'!J38+'06M'!J38+'07M'!J38+'08M'!J38+'09M'!J38+'10M'!J38+'11M'!J38+'12M'!J38</f>
        <v>0</v>
      </c>
      <c r="K38" s="142">
        <f>'01M'!K38+'13M'!K38+'02M'!K38+'03M'!K38+'04M'!K38+'05M'!K38+'06M'!K38+'07M'!K38+'08M'!K38+'09M'!K38+'10M'!K38+'11M'!K38+'12M'!K38</f>
        <v>0</v>
      </c>
      <c r="L38" s="96"/>
      <c r="M38" s="97">
        <f t="shared" si="0"/>
        <v>0</v>
      </c>
      <c r="N38" s="98">
        <f t="shared" si="1"/>
        <v>0</v>
      </c>
    </row>
    <row r="39" spans="1:14" ht="12.75">
      <c r="A39" s="138" t="s">
        <v>72</v>
      </c>
      <c r="B39" s="139">
        <v>110</v>
      </c>
      <c r="C39" s="141">
        <f aca="true" t="shared" si="3" ref="C39:J39">SUM(C33:C38)</f>
        <v>0</v>
      </c>
      <c r="D39" s="141">
        <f t="shared" si="3"/>
        <v>0</v>
      </c>
      <c r="E39" s="141">
        <f t="shared" si="3"/>
        <v>0</v>
      </c>
      <c r="F39" s="141">
        <f t="shared" si="3"/>
        <v>0</v>
      </c>
      <c r="G39" s="141">
        <f t="shared" si="3"/>
        <v>0</v>
      </c>
      <c r="H39" s="141">
        <f t="shared" si="3"/>
        <v>0</v>
      </c>
      <c r="I39" s="141">
        <f t="shared" si="3"/>
        <v>0</v>
      </c>
      <c r="J39" s="141">
        <f t="shared" si="3"/>
        <v>0</v>
      </c>
      <c r="K39" s="143">
        <f>SUM(K33:K38)</f>
        <v>0</v>
      </c>
      <c r="L39" s="141">
        <f>SUM(L33:L38)</f>
        <v>0</v>
      </c>
      <c r="M39" s="97">
        <f t="shared" si="0"/>
        <v>0</v>
      </c>
      <c r="N39" s="98">
        <f t="shared" si="1"/>
        <v>0</v>
      </c>
    </row>
    <row r="40" spans="1:14" ht="12.75">
      <c r="A40" s="104" t="s">
        <v>57</v>
      </c>
      <c r="B40" s="94">
        <v>111</v>
      </c>
      <c r="C40" s="95">
        <f>'01M'!C40+'13M'!C40+'02M'!C40+'03M'!C40+'04M'!C40+'05M'!C40+'06M'!C40+'07M'!C40+'08M'!C40+'09M'!C40+'10M'!C40+'11M'!C40+'12M'!C40</f>
        <v>0</v>
      </c>
      <c r="D40" s="95">
        <f>'01M'!D40+'13M'!D40+'02M'!D40+'03M'!D40+'04M'!D40+'05M'!D40+'06M'!D40+'07M'!D40+'08M'!D40+'09M'!D40+'10M'!D40+'11M'!D40+'12M'!D40</f>
        <v>0</v>
      </c>
      <c r="E40" s="95">
        <f>'01M'!E40+'13M'!E40+'02M'!E40+'03M'!E40+'04M'!E40+'05M'!E40+'06M'!E40+'07M'!E40+'08M'!E40+'09M'!E40+'10M'!E40+'11M'!E40+'12M'!E40</f>
        <v>0</v>
      </c>
      <c r="F40" s="95">
        <f>'01M'!F40+'13M'!F40+'02M'!F40+'03M'!F40+'04M'!F40+'05M'!F40+'06M'!F40+'07M'!F40+'08M'!F40+'09M'!F40+'10M'!F40+'11M'!F40+'12M'!F40</f>
        <v>0</v>
      </c>
      <c r="G40" s="95">
        <f>'01M'!G40+'13M'!G40+'02M'!G40+'03M'!G40+'04M'!G40+'05M'!G40+'06M'!G40+'07M'!G40+'08M'!G40+'09M'!G40+'10M'!G40+'11M'!G40+'12M'!G40</f>
        <v>0</v>
      </c>
      <c r="H40" s="95">
        <f>'01M'!H40+'13M'!H40+'02M'!H40+'03M'!H40+'04M'!H40+'05M'!H40+'06M'!H40+'07M'!H40+'08M'!H40+'09M'!H40+'10M'!H40+'11M'!H40+'12M'!H40</f>
        <v>0</v>
      </c>
      <c r="I40" s="95">
        <f>'01M'!I40+'13M'!I40+'02M'!I40+'03M'!I40+'04M'!I40+'05M'!I40+'06M'!I40+'07M'!I40+'08M'!I40+'09M'!I40+'10M'!I40+'11M'!I40+'12M'!I40</f>
        <v>0</v>
      </c>
      <c r="J40" s="95">
        <f>'01M'!J40+'13M'!J40+'02M'!J40+'03M'!J40+'04M'!J40+'05M'!J40+'06M'!J40+'07M'!J40+'08M'!J40+'09M'!J40+'10M'!J40+'11M'!J40+'12M'!J40</f>
        <v>0</v>
      </c>
      <c r="K40" s="142">
        <f>'01M'!K40+'13M'!K40+'02M'!K40+'03M'!K40+'04M'!K40+'05M'!K40+'06M'!K40+'07M'!K40+'08M'!K40+'09M'!K40+'10M'!K40+'11M'!K40+'12M'!K40</f>
        <v>0</v>
      </c>
      <c r="L40" s="96"/>
      <c r="M40" s="97">
        <f t="shared" si="0"/>
        <v>0</v>
      </c>
      <c r="N40" s="98">
        <f t="shared" si="1"/>
        <v>0</v>
      </c>
    </row>
    <row r="41" spans="1:14" ht="12.75">
      <c r="A41" s="104" t="s">
        <v>58</v>
      </c>
      <c r="B41" s="94">
        <v>112</v>
      </c>
      <c r="C41" s="95">
        <f>'01M'!C41+'13M'!C41+'02M'!C41+'03M'!C41+'04M'!C41+'05M'!C41+'06M'!C41+'07M'!C41+'08M'!C41+'09M'!C41+'10M'!C41+'11M'!C41+'12M'!C41</f>
        <v>0</v>
      </c>
      <c r="D41" s="95">
        <f>'01M'!D41+'13M'!D41+'02M'!D41+'03M'!D41+'04M'!D41+'05M'!D41+'06M'!D41+'07M'!D41+'08M'!D41+'09M'!D41+'10M'!D41+'11M'!D41+'12M'!D41</f>
        <v>0</v>
      </c>
      <c r="E41" s="95">
        <f>'01M'!E41+'13M'!E41+'02M'!E41+'03M'!E41+'04M'!E41+'05M'!E41+'06M'!E41+'07M'!E41+'08M'!E41+'09M'!E41+'10M'!E41+'11M'!E41+'12M'!E41</f>
        <v>0</v>
      </c>
      <c r="F41" s="95">
        <f>'01M'!F41+'13M'!F41+'02M'!F41+'03M'!F41+'04M'!F41+'05M'!F41+'06M'!F41+'07M'!F41+'08M'!F41+'09M'!F41+'10M'!F41+'11M'!F41+'12M'!F41</f>
        <v>0</v>
      </c>
      <c r="G41" s="95">
        <f>'01M'!G41+'13M'!G41+'02M'!G41+'03M'!G41+'04M'!G41+'05M'!G41+'06M'!G41+'07M'!G41+'08M'!G41+'09M'!G41+'10M'!G41+'11M'!G41+'12M'!G41</f>
        <v>0</v>
      </c>
      <c r="H41" s="95">
        <f>'01M'!H41+'13M'!H41+'02M'!H41+'03M'!H41+'04M'!H41+'05M'!H41+'06M'!H41+'07M'!H41+'08M'!H41+'09M'!H41+'10M'!H41+'11M'!H41+'12M'!H41</f>
        <v>0</v>
      </c>
      <c r="I41" s="95">
        <f>'01M'!I41+'13M'!I41+'02M'!I41+'03M'!I41+'04M'!I41+'05M'!I41+'06M'!I41+'07M'!I41+'08M'!I41+'09M'!I41+'10M'!I41+'11M'!I41+'12M'!I41</f>
        <v>0</v>
      </c>
      <c r="J41" s="95">
        <f>'01M'!J41+'13M'!J41+'02M'!J41+'03M'!J41+'04M'!J41+'05M'!J41+'06M'!J41+'07M'!J41+'08M'!J41+'09M'!J41+'10M'!J41+'11M'!J41+'12M'!J41</f>
        <v>0</v>
      </c>
      <c r="K41" s="142">
        <f>'01M'!K41+'13M'!K41+'02M'!K41+'03M'!K41+'04M'!K41+'05M'!K41+'06M'!K41+'07M'!K41+'08M'!K41+'09M'!K41+'10M'!K41+'11M'!K41+'12M'!K41</f>
        <v>0</v>
      </c>
      <c r="L41" s="96"/>
      <c r="M41" s="97">
        <f t="shared" si="0"/>
        <v>0</v>
      </c>
      <c r="N41" s="98">
        <f t="shared" si="1"/>
        <v>0</v>
      </c>
    </row>
    <row r="42" spans="1:14" ht="12.75">
      <c r="A42" s="104" t="s">
        <v>59</v>
      </c>
      <c r="B42" s="94">
        <v>113</v>
      </c>
      <c r="C42" s="95">
        <f>'01M'!C42+'13M'!C42+'02M'!C42+'03M'!C42+'04M'!C42+'05M'!C42+'06M'!C42+'07M'!C42+'08M'!C42+'09M'!C42+'10M'!C42+'11M'!C42+'12M'!C42</f>
        <v>2669775</v>
      </c>
      <c r="D42" s="95">
        <f>'01M'!D42+'13M'!D42+'02M'!D42+'03M'!D42+'04M'!D42+'05M'!D42+'06M'!D42+'07M'!D42+'08M'!D42+'09M'!D42+'10M'!D42+'11M'!D42+'12M'!D42</f>
        <v>0</v>
      </c>
      <c r="E42" s="95">
        <f>'01M'!E42+'13M'!E42+'02M'!E42+'03M'!E42+'04M'!E42+'05M'!E42+'06M'!E42+'07M'!E42+'08M'!E42+'09M'!E42+'10M'!E42+'11M'!E42+'12M'!E42</f>
        <v>276185</v>
      </c>
      <c r="F42" s="95">
        <f>'01M'!F42+'13M'!F42+'02M'!F42+'03M'!F42+'04M'!F42+'05M'!F42+'06M'!F42+'07M'!F42+'08M'!F42+'09M'!F42+'10M'!F42+'11M'!F42+'12M'!F42</f>
        <v>25350</v>
      </c>
      <c r="G42" s="95">
        <f>'01M'!G42+'13M'!G42+'02M'!G42+'03M'!G42+'04M'!G42+'05M'!G42+'06M'!G42+'07M'!G42+'08M'!G42+'09M'!G42+'10M'!G42+'11M'!G42+'12M'!G42</f>
        <v>58438</v>
      </c>
      <c r="H42" s="95">
        <f>'01M'!H42+'13M'!H42+'02M'!H42+'03M'!H42+'04M'!H42+'05M'!H42+'06M'!H42+'07M'!H42+'08M'!H42+'09M'!H42+'10M'!H42+'11M'!H42+'12M'!H42</f>
        <v>0</v>
      </c>
      <c r="I42" s="95">
        <f>'01M'!I42+'13M'!I42+'02M'!I42+'03M'!I42+'04M'!I42+'05M'!I42+'06M'!I42+'07M'!I42+'08M'!I42+'09M'!I42+'10M'!I42+'11M'!I42+'12M'!I42</f>
        <v>0</v>
      </c>
      <c r="J42" s="95">
        <f>'01M'!J42+'13M'!J42+'02M'!J42+'03M'!J42+'04M'!J42+'05M'!J42+'06M'!J42+'07M'!J42+'08M'!J42+'09M'!J42+'10M'!J42+'11M'!J42+'12M'!J42</f>
        <v>3029748</v>
      </c>
      <c r="K42" s="142">
        <f>'01M'!K42+'13M'!K42+'02M'!K42+'03M'!K42+'04M'!K42+'05M'!K42+'06M'!K42+'07M'!K42+'08M'!K42+'09M'!K42+'10M'!K42+'11M'!K42+'12M'!K42</f>
        <v>0</v>
      </c>
      <c r="L42" s="96">
        <v>4883000</v>
      </c>
      <c r="M42" s="97">
        <f t="shared" si="0"/>
        <v>0</v>
      </c>
      <c r="N42" s="98">
        <f t="shared" si="1"/>
        <v>0</v>
      </c>
    </row>
    <row r="43" spans="1:14" ht="12.75">
      <c r="A43" s="104" t="s">
        <v>60</v>
      </c>
      <c r="B43" s="94">
        <v>114</v>
      </c>
      <c r="C43" s="95">
        <f>'01M'!C43+'13M'!C43+'02M'!C43+'03M'!C43+'04M'!C43+'05M'!C43+'06M'!C43+'07M'!C43+'08M'!C43+'09M'!C43+'10M'!C43+'11M'!C43+'12M'!C43</f>
        <v>4238154</v>
      </c>
      <c r="D43" s="95">
        <f>'01M'!D43+'13M'!D43+'02M'!D43+'03M'!D43+'04M'!D43+'05M'!D43+'06M'!D43+'07M'!D43+'08M'!D43+'09M'!D43+'10M'!D43+'11M'!D43+'12M'!D43</f>
        <v>0</v>
      </c>
      <c r="E43" s="95">
        <f>'01M'!E43+'13M'!E43+'02M'!E43+'03M'!E43+'04M'!E43+'05M'!E43+'06M'!E43+'07M'!E43+'08M'!E43+'09M'!E43+'10M'!E43+'11M'!E43+'12M'!E43</f>
        <v>438429</v>
      </c>
      <c r="F43" s="95">
        <f>'01M'!F43+'13M'!F43+'02M'!F43+'03M'!F43+'04M'!F43+'05M'!F43+'06M'!F43+'07M'!F43+'08M'!F43+'09M'!F43+'10M'!F43+'11M'!F43+'12M'!F43</f>
        <v>48750</v>
      </c>
      <c r="G43" s="95">
        <f>'01M'!G43+'13M'!G43+'02M'!G43+'03M'!G43+'04M'!G43+'05M'!G43+'06M'!G43+'07M'!G43+'08M'!G43+'09M'!G43+'10M'!G43+'11M'!G43+'12M'!G43</f>
        <v>91186</v>
      </c>
      <c r="H43" s="95">
        <f>'01M'!H43+'13M'!H43+'02M'!H43+'03M'!H43+'04M'!H43+'05M'!H43+'06M'!H43+'07M'!H43+'08M'!H43+'09M'!H43+'10M'!H43+'11M'!H43+'12M'!H43</f>
        <v>0</v>
      </c>
      <c r="I43" s="95">
        <f>'01M'!I43+'13M'!I43+'02M'!I43+'03M'!I43+'04M'!I43+'05M'!I43+'06M'!I43+'07M'!I43+'08M'!I43+'09M'!I43+'10M'!I43+'11M'!I43+'12M'!I43</f>
        <v>0</v>
      </c>
      <c r="J43" s="95">
        <f>'01M'!J43+'13M'!J43+'02M'!J43+'03M'!J43+'04M'!J43+'05M'!J43+'06M'!J43+'07M'!J43+'08M'!J43+'09M'!J43+'10M'!J43+'11M'!J43+'12M'!J43</f>
        <v>4816519</v>
      </c>
      <c r="K43" s="142">
        <f>'01M'!K43+'13M'!K43+'02M'!K43+'03M'!K43+'04M'!K43+'05M'!K43+'06M'!K43+'07M'!K43+'08M'!K43+'09M'!K43+'10M'!K43+'11M'!K43+'12M'!K43</f>
        <v>0</v>
      </c>
      <c r="L43" s="96">
        <v>6170000</v>
      </c>
      <c r="M43" s="97">
        <f t="shared" si="0"/>
        <v>0</v>
      </c>
      <c r="N43" s="98">
        <f t="shared" si="1"/>
        <v>0</v>
      </c>
    </row>
    <row r="44" spans="1:14" ht="12.75">
      <c r="A44" s="104" t="s">
        <v>61</v>
      </c>
      <c r="B44" s="94">
        <v>115</v>
      </c>
      <c r="C44" s="95">
        <f>'01M'!C44+'13M'!C44+'02M'!C44+'03M'!C44+'04M'!C44+'05M'!C44+'06M'!C44+'07M'!C44+'08M'!C44+'09M'!C44+'10M'!C44+'11M'!C44+'12M'!C44</f>
        <v>7875172</v>
      </c>
      <c r="D44" s="95">
        <f>'01M'!D44+'13M'!D44+'02M'!D44+'03M'!D44+'04M'!D44+'05M'!D44+'06M'!D44+'07M'!D44+'08M'!D44+'09M'!D44+'10M'!D44+'11M'!D44+'12M'!D44</f>
        <v>0</v>
      </c>
      <c r="E44" s="95">
        <f>'01M'!E44+'13M'!E44+'02M'!E44+'03M'!E44+'04M'!E44+'05M'!E44+'06M'!E44+'07M'!E44+'08M'!E44+'09M'!E44+'10M'!E44+'11M'!E44+'12M'!E44</f>
        <v>814672</v>
      </c>
      <c r="F44" s="95">
        <f>'01M'!F44+'13M'!F44+'02M'!F44+'03M'!F44+'04M'!F44+'05M'!F44+'06M'!F44+'07M'!F44+'08M'!F44+'09M'!F44+'10M'!F44+'11M'!F44+'12M'!F44</f>
        <v>92625</v>
      </c>
      <c r="G44" s="95">
        <f>'01M'!G44+'13M'!G44+'02M'!G44+'03M'!G44+'04M'!G44+'05M'!G44+'06M'!G44+'07M'!G44+'08M'!G44+'09M'!G44+'10M'!G44+'11M'!G44+'12M'!G44</f>
        <v>153684</v>
      </c>
      <c r="H44" s="95">
        <f>'01M'!H44+'13M'!H44+'02M'!H44+'03M'!H44+'04M'!H44+'05M'!H44+'06M'!H44+'07M'!H44+'08M'!H44+'09M'!H44+'10M'!H44+'11M'!H44+'12M'!H44</f>
        <v>0</v>
      </c>
      <c r="I44" s="95">
        <f>'01M'!I44+'13M'!I44+'02M'!I44+'03M'!I44+'04M'!I44+'05M'!I44+'06M'!I44+'07M'!I44+'08M'!I44+'09M'!I44+'10M'!I44+'11M'!I44+'12M'!I44</f>
        <v>0</v>
      </c>
      <c r="J44" s="95">
        <f>'01M'!J44+'13M'!J44+'02M'!J44+'03M'!J44+'04M'!J44+'05M'!J44+'06M'!J44+'07M'!J44+'08M'!J44+'09M'!J44+'10M'!J44+'11M'!J44+'12M'!J44</f>
        <v>8936153</v>
      </c>
      <c r="K44" s="142">
        <f>'01M'!K44+'13M'!K44+'02M'!K44+'03M'!K44+'04M'!K44+'05M'!K44+'06M'!K44+'07M'!K44+'08M'!K44+'09M'!K44+'10M'!K44+'11M'!K44+'12M'!K44</f>
        <v>0</v>
      </c>
      <c r="L44" s="96">
        <v>11633000</v>
      </c>
      <c r="M44" s="97">
        <f t="shared" si="0"/>
        <v>0</v>
      </c>
      <c r="N44" s="98">
        <f t="shared" si="1"/>
        <v>0</v>
      </c>
    </row>
    <row r="45" spans="1:14" ht="12.75">
      <c r="A45" s="104" t="s">
        <v>62</v>
      </c>
      <c r="B45" s="94">
        <v>119</v>
      </c>
      <c r="C45" s="95">
        <f>'01M'!C45+'13M'!C45+'02M'!C45+'03M'!C45+'04M'!C45+'05M'!C45+'06M'!C45+'07M'!C45+'08M'!C45+'09M'!C45+'10M'!C45+'11M'!C45+'12M'!C45</f>
        <v>25695029</v>
      </c>
      <c r="D45" s="95">
        <f>'01M'!D45+'13M'!D45+'02M'!D45+'03M'!D45+'04M'!D45+'05M'!D45+'06M'!D45+'07M'!D45+'08M'!D45+'09M'!D45+'10M'!D45+'11M'!D45+'12M'!D45</f>
        <v>0</v>
      </c>
      <c r="E45" s="95">
        <f>'01M'!E45+'13M'!E45+'02M'!E45+'03M'!E45+'04M'!E45+'05M'!E45+'06M'!E45+'07M'!E45+'08M'!E45+'09M'!E45+'10M'!E45+'11M'!E45+'12M'!E45</f>
        <v>2658106</v>
      </c>
      <c r="F45" s="95">
        <f>'01M'!F45+'13M'!F45+'02M'!F45+'03M'!F45+'04M'!F45+'05M'!F45+'06M'!F45+'07M'!F45+'08M'!F45+'09M'!F45+'10M'!F45+'11M'!F45+'12M'!F45</f>
        <v>433355</v>
      </c>
      <c r="G45" s="95">
        <f>'01M'!G45+'13M'!G45+'02M'!G45+'03M'!G45+'04M'!G45+'05M'!G45+'06M'!G45+'07M'!G45+'08M'!G45+'09M'!G45+'10M'!G45+'11M'!G45+'12M'!G45</f>
        <v>530456</v>
      </c>
      <c r="H45" s="95">
        <f>'01M'!H45+'13M'!H45+'02M'!H45+'03M'!H45+'04M'!H45+'05M'!H45+'06M'!H45+'07M'!H45+'08M'!H45+'09M'!H45+'10M'!H45+'11M'!H45+'12M'!H45</f>
        <v>0</v>
      </c>
      <c r="I45" s="95">
        <f>'01M'!I45+'13M'!I45+'02M'!I45+'03M'!I45+'04M'!I45+'05M'!I45+'06M'!I45+'07M'!I45+'08M'!I45+'09M'!I45+'10M'!I45+'11M'!I45+'12M'!I45</f>
        <v>0</v>
      </c>
      <c r="J45" s="95">
        <f>'01M'!J45+'13M'!J45+'02M'!J45+'03M'!J45+'04M'!J45+'05M'!J45+'06M'!J45+'07M'!J45+'08M'!J45+'09M'!J45+'10M'!J45+'11M'!J45+'12M'!J45</f>
        <v>29316946</v>
      </c>
      <c r="K45" s="142">
        <f>'01M'!K45+'13M'!K45+'02M'!K45+'03M'!K45+'04M'!K45+'05M'!K45+'06M'!K45+'07M'!K45+'08M'!K45+'09M'!K45+'10M'!K45+'11M'!K45+'12M'!K45</f>
        <v>0</v>
      </c>
      <c r="L45" s="96">
        <v>41671000</v>
      </c>
      <c r="M45" s="97">
        <f t="shared" si="0"/>
        <v>0</v>
      </c>
      <c r="N45" s="98">
        <f t="shared" si="1"/>
        <v>0</v>
      </c>
    </row>
    <row r="46" spans="1:14" ht="12.75">
      <c r="A46" s="104" t="s">
        <v>63</v>
      </c>
      <c r="B46" s="94">
        <v>120</v>
      </c>
      <c r="C46" s="95">
        <f>'01M'!C46+'13M'!C46+'02M'!C46+'03M'!C46+'04M'!C46+'05M'!C46+'06M'!C46+'07M'!C46+'08M'!C46+'09M'!C46+'10M'!C46+'11M'!C46+'12M'!C46</f>
        <v>100275464</v>
      </c>
      <c r="D46" s="95">
        <f>'01M'!D46+'13M'!D46+'02M'!D46+'03M'!D46+'04M'!D46+'05M'!D46+'06M'!D46+'07M'!D46+'08M'!D46+'09M'!D46+'10M'!D46+'11M'!D46+'12M'!D46</f>
        <v>0</v>
      </c>
      <c r="E46" s="95">
        <f>'01M'!E46+'13M'!E46+'02M'!E46+'03M'!E46+'04M'!E46+'05M'!E46+'06M'!E46+'07M'!E46+'08M'!E46+'09M'!E46+'10M'!E46+'11M'!E46+'12M'!E46</f>
        <v>10373325</v>
      </c>
      <c r="F46" s="95">
        <f>'01M'!F46+'13M'!F46+'02M'!F46+'03M'!F46+'04M'!F46+'05M'!F46+'06M'!F46+'07M'!F46+'08M'!F46+'09M'!F46+'10M'!F46+'11M'!F46+'12M'!F46</f>
        <v>2889510</v>
      </c>
      <c r="G46" s="95">
        <f>'01M'!G46+'13M'!G46+'02M'!G46+'03M'!G46+'04M'!G46+'05M'!G46+'06M'!G46+'07M'!G46+'08M'!G46+'09M'!G46+'10M'!G46+'11M'!G46+'12M'!G46</f>
        <v>2023472</v>
      </c>
      <c r="H46" s="95">
        <f>'01M'!H46+'13M'!H46+'02M'!H46+'03M'!H46+'04M'!H46+'05M'!H46+'06M'!H46+'07M'!H46+'08M'!H46+'09M'!H46+'10M'!H46+'11M'!H46+'12M'!H46</f>
        <v>0</v>
      </c>
      <c r="I46" s="95">
        <f>'01M'!I46+'13M'!I46+'02M'!I46+'03M'!I46+'04M'!I46+'05M'!I46+'06M'!I46+'07M'!I46+'08M'!I46+'09M'!I46+'10M'!I46+'11M'!I46+'12M'!I46</f>
        <v>340134</v>
      </c>
      <c r="J46" s="95">
        <f>'01M'!J46+'13M'!J46+'02M'!J46+'03M'!J46+'04M'!J46+'05M'!J46+'06M'!J46+'07M'!J46+'08M'!J46+'09M'!J46+'10M'!J46+'11M'!J46+'12M'!J46</f>
        <v>115901905</v>
      </c>
      <c r="K46" s="142">
        <f>'01M'!K46+'13M'!K46+'02M'!K46+'03M'!K46+'04M'!K46+'05M'!K46+'06M'!K46+'07M'!K46+'08M'!K46+'09M'!K46+'10M'!K46+'11M'!K46+'12M'!K46</f>
        <v>0</v>
      </c>
      <c r="L46" s="96">
        <v>182718000</v>
      </c>
      <c r="M46" s="97">
        <f t="shared" si="0"/>
        <v>0.0018615243161593275</v>
      </c>
      <c r="N46" s="98">
        <f t="shared" si="1"/>
        <v>0</v>
      </c>
    </row>
    <row r="47" spans="1:14" ht="12.75">
      <c r="A47" s="138" t="s">
        <v>74</v>
      </c>
      <c r="B47" s="139">
        <v>121</v>
      </c>
      <c r="C47" s="141">
        <f aca="true" t="shared" si="4" ref="C47:J47">SUM(C40:C46)</f>
        <v>140753594</v>
      </c>
      <c r="D47" s="141">
        <f t="shared" si="4"/>
        <v>0</v>
      </c>
      <c r="E47" s="141">
        <f t="shared" si="4"/>
        <v>14560717</v>
      </c>
      <c r="F47" s="141">
        <f t="shared" si="4"/>
        <v>3489590</v>
      </c>
      <c r="G47" s="141">
        <f t="shared" si="4"/>
        <v>2857236</v>
      </c>
      <c r="H47" s="141">
        <f t="shared" si="4"/>
        <v>0</v>
      </c>
      <c r="I47" s="141">
        <f t="shared" si="4"/>
        <v>340134</v>
      </c>
      <c r="J47" s="141">
        <f t="shared" si="4"/>
        <v>162001271</v>
      </c>
      <c r="K47" s="143">
        <f>SUM(K40:K46)</f>
        <v>0</v>
      </c>
      <c r="L47" s="141">
        <f>SUM(L40:L46)</f>
        <v>247075000</v>
      </c>
      <c r="M47" s="97">
        <f t="shared" si="0"/>
        <v>0.0013766427198219165</v>
      </c>
      <c r="N47" s="98">
        <f t="shared" si="1"/>
        <v>0</v>
      </c>
    </row>
    <row r="48" spans="1:14" ht="12.75">
      <c r="A48" s="138" t="s">
        <v>70</v>
      </c>
      <c r="B48" s="139">
        <v>152</v>
      </c>
      <c r="C48" s="141">
        <f aca="true" t="shared" si="5" ref="C48:J48">C32+C39+C47</f>
        <v>152421114</v>
      </c>
      <c r="D48" s="141">
        <f t="shared" si="5"/>
        <v>0</v>
      </c>
      <c r="E48" s="141">
        <f t="shared" si="5"/>
        <v>15767705</v>
      </c>
      <c r="F48" s="141">
        <f t="shared" si="5"/>
        <v>3895515</v>
      </c>
      <c r="G48" s="141">
        <f t="shared" si="5"/>
        <v>3011927</v>
      </c>
      <c r="H48" s="141">
        <f t="shared" si="5"/>
        <v>0</v>
      </c>
      <c r="I48" s="141">
        <f t="shared" si="5"/>
        <v>340134</v>
      </c>
      <c r="J48" s="141">
        <f t="shared" si="5"/>
        <v>175436395</v>
      </c>
      <c r="K48" s="143">
        <f>K32+K39+K47</f>
        <v>0</v>
      </c>
      <c r="L48" s="141">
        <f>L32+L39+L47</f>
        <v>266186000</v>
      </c>
      <c r="M48" s="97">
        <f t="shared" si="0"/>
        <v>0.0012778057448551013</v>
      </c>
      <c r="N48" s="98">
        <f t="shared" si="1"/>
        <v>0</v>
      </c>
    </row>
    <row r="49" spans="1:14" ht="12.75">
      <c r="A49" s="138" t="s">
        <v>51</v>
      </c>
      <c r="B49" s="139">
        <v>158</v>
      </c>
      <c r="C49" s="95">
        <f>'01M'!C49+'13M'!C49+'02M'!C49+'03M'!C49+'04M'!C49+'05M'!C49+'06M'!C49+'07M'!C49+'08M'!C49+'09M'!C49+'10M'!C49+'11M'!C49+'12M'!C49</f>
        <v>707285</v>
      </c>
      <c r="D49" s="95">
        <f>'01M'!D49+'13M'!D49+'02M'!D49+'03M'!D49+'04M'!D49+'05M'!D49+'06M'!D49+'07M'!D49+'08M'!D49+'09M'!D49+'10M'!D49+'11M'!D49+'12M'!D49</f>
        <v>0</v>
      </c>
      <c r="E49" s="95">
        <f>'01M'!E49+'13M'!E49+'02M'!E49+'03M'!E49+'04M'!E49+'05M'!E49+'06M'!E49+'07M'!E49+'08M'!E49+'09M'!E49+'10M'!E49+'11M'!E49+'12M'!E49</f>
        <v>73168</v>
      </c>
      <c r="F49" s="95">
        <f>'01M'!F49+'13M'!F49+'02M'!F49+'03M'!F49+'04M'!F49+'05M'!F49+'06M'!F49+'07M'!F49+'08M'!F49+'09M'!F49+'10M'!F49+'11M'!F49+'12M'!F49</f>
        <v>19347</v>
      </c>
      <c r="G49" s="95">
        <f>'01M'!G49+'13M'!G49+'02M'!G49+'03M'!G49+'04M'!G49+'05M'!G49+'06M'!G49+'07M'!G49+'08M'!G49+'09M'!G49+'10M'!G49+'11M'!G49+'12M'!G49</f>
        <v>0</v>
      </c>
      <c r="H49" s="95">
        <f>'01M'!H49+'13M'!H49+'02M'!H49+'03M'!H49+'04M'!H49+'05M'!H49+'06M'!H49+'07M'!H49+'08M'!H49+'09M'!H49+'10M'!H49+'11M'!H49+'12M'!H49</f>
        <v>0</v>
      </c>
      <c r="I49" s="95">
        <f>'01M'!I49+'13M'!I49+'02M'!I49+'03M'!I49+'04M'!I49+'05M'!I49+'06M'!I49+'07M'!I49+'08M'!I49+'09M'!I49+'10M'!I49+'11M'!I49+'12M'!I49</f>
        <v>0</v>
      </c>
      <c r="J49" s="95">
        <f>'01M'!J49+'13M'!J49+'02M'!J49+'03M'!J49+'04M'!J49+'05M'!J49+'06M'!J49+'07M'!J49+'08M'!J49+'09M'!J49+'10M'!J49+'11M'!J49+'12M'!J49</f>
        <v>799800</v>
      </c>
      <c r="K49" s="142">
        <f>'01M'!K49+'13M'!K49+'02M'!K49+'03M'!K49+'04M'!K49+'05M'!K49+'06M'!K49+'07M'!K49+'08M'!K49+'09M'!K49+'10M'!K49+'11M'!K49+'12M'!K49</f>
        <v>0</v>
      </c>
      <c r="L49" s="96">
        <v>859000</v>
      </c>
      <c r="M49" s="97">
        <f t="shared" si="0"/>
        <v>0</v>
      </c>
      <c r="N49" s="98">
        <f t="shared" si="1"/>
        <v>0</v>
      </c>
    </row>
    <row r="50" spans="1:14" ht="12.75">
      <c r="A50" s="138" t="s">
        <v>75</v>
      </c>
      <c r="B50" s="139">
        <v>159</v>
      </c>
      <c r="C50" s="141">
        <f aca="true" t="shared" si="6" ref="C50:J50">C48+C49</f>
        <v>153128399</v>
      </c>
      <c r="D50" s="141">
        <f t="shared" si="6"/>
        <v>0</v>
      </c>
      <c r="E50" s="141">
        <f t="shared" si="6"/>
        <v>15840873</v>
      </c>
      <c r="F50" s="141">
        <f t="shared" si="6"/>
        <v>3914862</v>
      </c>
      <c r="G50" s="141">
        <f t="shared" si="6"/>
        <v>3011927</v>
      </c>
      <c r="H50" s="141">
        <f t="shared" si="6"/>
        <v>0</v>
      </c>
      <c r="I50" s="141">
        <f t="shared" si="6"/>
        <v>340134</v>
      </c>
      <c r="J50" s="141">
        <f t="shared" si="6"/>
        <v>176236195</v>
      </c>
      <c r="K50" s="143">
        <f>K48+K49</f>
        <v>0</v>
      </c>
      <c r="L50" s="141">
        <f>L48+L49</f>
        <v>267045000</v>
      </c>
      <c r="M50" s="97">
        <f t="shared" si="0"/>
        <v>0.0012736954445879908</v>
      </c>
      <c r="N50" s="98">
        <f t="shared" si="1"/>
        <v>0</v>
      </c>
    </row>
    <row r="51" spans="1:14" ht="12.75">
      <c r="A51" s="154"/>
      <c r="B51" s="155"/>
      <c r="C51" s="156"/>
      <c r="D51" s="156"/>
      <c r="E51" s="156"/>
      <c r="F51" s="156"/>
      <c r="G51" s="156"/>
      <c r="H51" s="156"/>
      <c r="I51" s="156"/>
      <c r="J51" s="156"/>
      <c r="K51" s="157"/>
      <c r="L51" s="156"/>
      <c r="M51" s="158"/>
      <c r="N51" s="159"/>
    </row>
    <row r="52" spans="1:14" ht="12.75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3"/>
      <c r="M52" s="158"/>
      <c r="N52" s="159"/>
    </row>
    <row r="53" spans="1:14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58"/>
      <c r="N53" s="159"/>
    </row>
    <row r="54" spans="1:14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52" t="s">
        <v>161</v>
      </c>
      <c r="M54" s="158"/>
      <c r="N54" s="159"/>
    </row>
    <row r="55" spans="1:16" s="46" customFormat="1" ht="12.75">
      <c r="A55" s="54" t="s">
        <v>63</v>
      </c>
      <c r="B55" s="55">
        <f aca="true" t="shared" si="7" ref="B55:B61">IF(A55="","",VLOOKUP(A55,$A$12:$B$50,2,FALSE))</f>
        <v>120</v>
      </c>
      <c r="C55" s="55">
        <v>4546</v>
      </c>
      <c r="D55" s="55"/>
      <c r="E55" s="55">
        <v>470</v>
      </c>
      <c r="F55" s="55">
        <v>195</v>
      </c>
      <c r="G55" s="55">
        <v>40</v>
      </c>
      <c r="H55" s="55"/>
      <c r="I55" s="55"/>
      <c r="J55" s="128">
        <f aca="true" t="shared" si="8" ref="J55:J61">SUM(C55:I55)</f>
        <v>5251</v>
      </c>
      <c r="K55" s="55">
        <v>1</v>
      </c>
      <c r="L55" s="56">
        <v>19</v>
      </c>
      <c r="M55" s="129"/>
      <c r="N55" s="112"/>
      <c r="O55" s="114"/>
      <c r="P55" s="130"/>
    </row>
    <row r="56" spans="1:16" s="46" customFormat="1" ht="12.75">
      <c r="A56" s="54" t="s">
        <v>63</v>
      </c>
      <c r="B56" s="59">
        <f t="shared" si="7"/>
        <v>120</v>
      </c>
      <c r="C56" s="59">
        <v>9163</v>
      </c>
      <c r="D56" s="59"/>
      <c r="E56" s="59">
        <v>948</v>
      </c>
      <c r="F56" s="59">
        <v>325</v>
      </c>
      <c r="G56" s="59">
        <v>121</v>
      </c>
      <c r="H56" s="59"/>
      <c r="I56" s="59"/>
      <c r="J56" s="128">
        <f t="shared" si="8"/>
        <v>10557</v>
      </c>
      <c r="K56" s="59">
        <v>3</v>
      </c>
      <c r="L56" s="60">
        <v>19</v>
      </c>
      <c r="M56" s="129"/>
      <c r="N56" s="112"/>
      <c r="O56" s="114"/>
      <c r="P56" s="130"/>
    </row>
    <row r="57" spans="1:16" s="46" customFormat="1" ht="12.75">
      <c r="A57" s="54" t="s">
        <v>63</v>
      </c>
      <c r="B57" s="59">
        <f t="shared" si="7"/>
        <v>120</v>
      </c>
      <c r="C57" s="59">
        <v>9163</v>
      </c>
      <c r="D57" s="59"/>
      <c r="E57" s="59">
        <v>948</v>
      </c>
      <c r="F57" s="59">
        <v>325</v>
      </c>
      <c r="G57" s="59">
        <v>121</v>
      </c>
      <c r="H57" s="59"/>
      <c r="I57" s="59"/>
      <c r="J57" s="128">
        <f t="shared" si="8"/>
        <v>10557</v>
      </c>
      <c r="K57" s="59">
        <v>3</v>
      </c>
      <c r="L57" s="60">
        <v>19</v>
      </c>
      <c r="M57" s="129"/>
      <c r="N57" s="112"/>
      <c r="O57" s="114"/>
      <c r="P57" s="130"/>
    </row>
    <row r="58" spans="1:16" s="46" customFormat="1" ht="12.75">
      <c r="A58" s="48" t="s">
        <v>62</v>
      </c>
      <c r="B58" s="55">
        <f t="shared" si="7"/>
        <v>119</v>
      </c>
      <c r="C58" s="55">
        <v>87961</v>
      </c>
      <c r="D58" s="55"/>
      <c r="E58" s="55">
        <v>9099</v>
      </c>
      <c r="F58" s="55">
        <v>1950</v>
      </c>
      <c r="G58" s="55">
        <v>1911</v>
      </c>
      <c r="H58" s="55"/>
      <c r="I58" s="55"/>
      <c r="J58" s="128">
        <f t="shared" si="8"/>
        <v>100921</v>
      </c>
      <c r="K58" s="55">
        <v>9</v>
      </c>
      <c r="L58" s="56">
        <v>22</v>
      </c>
      <c r="M58" s="129"/>
      <c r="N58" s="112"/>
      <c r="O58" s="114"/>
      <c r="P58" s="130"/>
    </row>
    <row r="59" spans="1:16" s="46" customFormat="1" ht="12.75">
      <c r="A59" s="48" t="s">
        <v>63</v>
      </c>
      <c r="B59" s="59">
        <f t="shared" si="7"/>
        <v>120</v>
      </c>
      <c r="C59" s="59">
        <v>16681</v>
      </c>
      <c r="D59" s="59"/>
      <c r="E59" s="59">
        <v>1726</v>
      </c>
      <c r="F59" s="59">
        <v>390</v>
      </c>
      <c r="G59" s="59">
        <v>287</v>
      </c>
      <c r="H59" s="59"/>
      <c r="I59" s="59"/>
      <c r="J59" s="128">
        <f t="shared" si="8"/>
        <v>19084</v>
      </c>
      <c r="K59" s="59">
        <v>7</v>
      </c>
      <c r="L59" s="60">
        <v>22</v>
      </c>
      <c r="M59" s="129"/>
      <c r="N59" s="112"/>
      <c r="O59" s="114"/>
      <c r="P59" s="130"/>
    </row>
    <row r="60" spans="1:16" s="46" customFormat="1" ht="12.75">
      <c r="A60" s="39" t="s">
        <v>35</v>
      </c>
      <c r="B60" s="55">
        <f t="shared" si="7"/>
        <v>86</v>
      </c>
      <c r="C60" s="55">
        <v>-12559</v>
      </c>
      <c r="D60" s="55"/>
      <c r="E60" s="55">
        <v>-1299</v>
      </c>
      <c r="F60" s="55">
        <v>65</v>
      </c>
      <c r="G60" s="55"/>
      <c r="H60" s="55"/>
      <c r="I60" s="55"/>
      <c r="J60" s="128">
        <f t="shared" si="8"/>
        <v>-13793</v>
      </c>
      <c r="K60" s="55">
        <v>1</v>
      </c>
      <c r="L60" s="56">
        <v>20</v>
      </c>
      <c r="M60" s="129"/>
      <c r="N60" s="112"/>
      <c r="O60" s="114"/>
      <c r="P60" s="130"/>
    </row>
    <row r="61" spans="1:16" s="46" customFormat="1" ht="12.75">
      <c r="A61" s="48" t="s">
        <v>62</v>
      </c>
      <c r="B61" s="59">
        <f t="shared" si="7"/>
        <v>119</v>
      </c>
      <c r="C61" s="59">
        <v>82411</v>
      </c>
      <c r="D61" s="59"/>
      <c r="E61" s="59">
        <v>8525</v>
      </c>
      <c r="F61" s="59">
        <v>1950</v>
      </c>
      <c r="G61" s="59">
        <v>1669</v>
      </c>
      <c r="H61" s="59"/>
      <c r="I61" s="59"/>
      <c r="J61" s="128">
        <f t="shared" si="8"/>
        <v>94555</v>
      </c>
      <c r="K61" s="59">
        <v>2</v>
      </c>
      <c r="L61" s="60">
        <v>20</v>
      </c>
      <c r="M61" s="129"/>
      <c r="N61" s="112"/>
      <c r="O61" s="114"/>
      <c r="P61" s="130"/>
    </row>
    <row r="62" spans="1:14" ht="12.7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158"/>
      <c r="N62" s="159"/>
    </row>
    <row r="63" spans="1:14" ht="12.75">
      <c r="A63" s="54"/>
      <c r="B63" s="55">
        <f aca="true" t="shared" si="9" ref="B63:B74">IF(A63="","",VLOOKUP(A63,$A$12:$B$50,2,FALSE))</f>
      </c>
      <c r="C63" s="55"/>
      <c r="D63" s="55"/>
      <c r="E63" s="55"/>
      <c r="F63" s="55"/>
      <c r="G63" s="55"/>
      <c r="H63" s="55"/>
      <c r="I63" s="55"/>
      <c r="J63" s="128"/>
      <c r="K63" s="55"/>
      <c r="L63" s="55"/>
      <c r="M63" s="158"/>
      <c r="N63" s="159"/>
    </row>
    <row r="64" spans="1:14" ht="12.75">
      <c r="A64" s="58"/>
      <c r="B64" s="59">
        <f t="shared" si="9"/>
      </c>
      <c r="C64" s="59"/>
      <c r="D64" s="59"/>
      <c r="E64" s="59"/>
      <c r="F64" s="59"/>
      <c r="G64" s="59"/>
      <c r="H64" s="59"/>
      <c r="I64" s="59"/>
      <c r="J64" s="131"/>
      <c r="K64" s="59"/>
      <c r="L64" s="59"/>
      <c r="M64" s="158"/>
      <c r="N64" s="159"/>
    </row>
    <row r="65" spans="1:14" ht="12.75">
      <c r="A65" s="58"/>
      <c r="B65" s="59">
        <f t="shared" si="9"/>
      </c>
      <c r="C65" s="59"/>
      <c r="D65" s="59"/>
      <c r="E65" s="59"/>
      <c r="F65" s="59"/>
      <c r="G65" s="59"/>
      <c r="H65" s="59"/>
      <c r="I65" s="59"/>
      <c r="J65" s="131"/>
      <c r="K65" s="59"/>
      <c r="L65" s="59"/>
      <c r="M65" s="158"/>
      <c r="N65" s="159"/>
    </row>
    <row r="66" spans="1:14" ht="12.75">
      <c r="A66" s="58"/>
      <c r="B66" s="59">
        <f t="shared" si="9"/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158"/>
      <c r="N66" s="159"/>
    </row>
    <row r="67" spans="1:14" ht="12.75">
      <c r="A67" s="54"/>
      <c r="B67" s="55">
        <f t="shared" si="9"/>
      </c>
      <c r="C67" s="55"/>
      <c r="D67" s="55"/>
      <c r="E67" s="55"/>
      <c r="F67" s="55"/>
      <c r="G67" s="55"/>
      <c r="H67" s="55"/>
      <c r="I67" s="55"/>
      <c r="J67" s="128"/>
      <c r="K67" s="55"/>
      <c r="L67" s="55"/>
      <c r="M67" s="158"/>
      <c r="N67" s="159"/>
    </row>
    <row r="68" spans="1:14" ht="12.75">
      <c r="A68" s="58"/>
      <c r="B68" s="59">
        <f t="shared" si="9"/>
      </c>
      <c r="C68" s="59"/>
      <c r="D68" s="59"/>
      <c r="E68" s="59"/>
      <c r="F68" s="59"/>
      <c r="G68" s="59"/>
      <c r="H68" s="59"/>
      <c r="I68" s="59"/>
      <c r="J68" s="131"/>
      <c r="K68" s="59"/>
      <c r="L68" s="59"/>
      <c r="M68" s="158"/>
      <c r="N68" s="159"/>
    </row>
    <row r="69" spans="1:14" ht="12.75">
      <c r="A69" s="58"/>
      <c r="B69" s="59">
        <f t="shared" si="9"/>
      </c>
      <c r="C69" s="59"/>
      <c r="D69" s="59"/>
      <c r="E69" s="59"/>
      <c r="F69" s="59"/>
      <c r="G69" s="59"/>
      <c r="H69" s="59"/>
      <c r="I69" s="59"/>
      <c r="J69" s="131"/>
      <c r="K69" s="59"/>
      <c r="L69" s="59"/>
      <c r="M69" s="158"/>
      <c r="N69" s="159"/>
    </row>
    <row r="70" spans="1:14" ht="12.75">
      <c r="A70" s="58"/>
      <c r="B70" s="59">
        <f t="shared" si="9"/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158"/>
      <c r="N70" s="159"/>
    </row>
    <row r="71" spans="1:14" ht="12.75">
      <c r="A71" s="54"/>
      <c r="B71" s="55">
        <f t="shared" si="9"/>
      </c>
      <c r="C71" s="55"/>
      <c r="D71" s="55"/>
      <c r="E71" s="55"/>
      <c r="F71" s="55"/>
      <c r="G71" s="55"/>
      <c r="H71" s="55"/>
      <c r="I71" s="55"/>
      <c r="J71" s="128"/>
      <c r="K71" s="55"/>
      <c r="L71" s="55"/>
      <c r="M71" s="158"/>
      <c r="N71" s="159"/>
    </row>
    <row r="72" spans="1:14" ht="12.75">
      <c r="A72" s="58"/>
      <c r="B72" s="59">
        <f t="shared" si="9"/>
      </c>
      <c r="C72" s="59"/>
      <c r="D72" s="59"/>
      <c r="E72" s="59"/>
      <c r="F72" s="59"/>
      <c r="G72" s="59"/>
      <c r="H72" s="59"/>
      <c r="I72" s="59"/>
      <c r="J72" s="131"/>
      <c r="K72" s="59"/>
      <c r="L72" s="59"/>
      <c r="M72" s="158"/>
      <c r="N72" s="159"/>
    </row>
    <row r="73" spans="1:14" ht="12.75">
      <c r="A73" s="58"/>
      <c r="B73" s="59">
        <f t="shared" si="9"/>
      </c>
      <c r="C73" s="59"/>
      <c r="D73" s="59"/>
      <c r="E73" s="59"/>
      <c r="F73" s="59"/>
      <c r="G73" s="59"/>
      <c r="H73" s="59"/>
      <c r="I73" s="59"/>
      <c r="J73" s="131"/>
      <c r="K73" s="59"/>
      <c r="L73" s="59"/>
      <c r="M73" s="158"/>
      <c r="N73" s="159"/>
    </row>
    <row r="74" spans="1:12" ht="12.75">
      <c r="A74" s="58"/>
      <c r="B74" s="59">
        <f t="shared" si="9"/>
      </c>
      <c r="C74" s="59"/>
      <c r="D74" s="59"/>
      <c r="E74" s="59"/>
      <c r="F74" s="59"/>
      <c r="G74" s="59"/>
      <c r="H74" s="59"/>
      <c r="I74" s="59"/>
      <c r="J74" s="59"/>
      <c r="K74" s="59"/>
      <c r="L74" s="59"/>
    </row>
    <row r="75" spans="1:11" ht="12.7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</row>
    <row r="76" spans="1:11" ht="12.75">
      <c r="A76" s="107" t="s">
        <v>21</v>
      </c>
      <c r="B76" s="197"/>
      <c r="C76" s="197"/>
      <c r="D76" s="197"/>
      <c r="E76" s="106"/>
      <c r="F76" s="105"/>
      <c r="G76" s="105"/>
      <c r="H76" s="105"/>
      <c r="I76" s="105"/>
      <c r="J76" s="105"/>
      <c r="K76" s="105"/>
    </row>
    <row r="77" spans="1:11" ht="12.75">
      <c r="A77" s="105"/>
      <c r="B77" s="105"/>
      <c r="C77" s="105"/>
      <c r="D77" s="105"/>
      <c r="E77" s="105"/>
      <c r="F77" s="105"/>
      <c r="G77" s="105"/>
      <c r="H77" s="198"/>
      <c r="I77" s="198"/>
      <c r="J77" s="105"/>
      <c r="K77" s="105"/>
    </row>
    <row r="78" spans="1:11" ht="12.75">
      <c r="A78" s="105"/>
      <c r="B78" s="105"/>
      <c r="C78" s="105"/>
      <c r="D78" s="105"/>
      <c r="E78" s="105"/>
      <c r="F78" s="105"/>
      <c r="G78" s="105"/>
      <c r="H78" s="199" t="s">
        <v>48</v>
      </c>
      <c r="I78" s="199"/>
      <c r="J78" s="105"/>
      <c r="K78" s="105"/>
    </row>
    <row r="79" spans="1:11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</row>
    <row r="80" spans="1:11" ht="12.7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</row>
    <row r="81" spans="1:11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223" ht="24.75" customHeight="1">
      <c r="A223" s="108" t="s">
        <v>123</v>
      </c>
    </row>
    <row r="224" ht="24.75" customHeight="1">
      <c r="A224" s="108" t="s">
        <v>124</v>
      </c>
    </row>
    <row r="225" ht="24.75" customHeight="1">
      <c r="A225" s="108" t="s">
        <v>125</v>
      </c>
    </row>
    <row r="226" ht="24.75" customHeight="1">
      <c r="A226" s="108" t="s">
        <v>126</v>
      </c>
    </row>
    <row r="227" ht="24.75" customHeight="1">
      <c r="A227" s="108" t="s">
        <v>127</v>
      </c>
    </row>
    <row r="228" ht="24.75" customHeight="1">
      <c r="A228" s="108" t="s">
        <v>128</v>
      </c>
    </row>
    <row r="229" ht="24.75" customHeight="1">
      <c r="A229" s="108" t="s">
        <v>129</v>
      </c>
    </row>
    <row r="230" ht="24.75" customHeight="1">
      <c r="A230" s="108" t="s">
        <v>132</v>
      </c>
    </row>
    <row r="231" ht="24.75" customHeight="1">
      <c r="A231" s="108" t="s">
        <v>133</v>
      </c>
    </row>
    <row r="232" ht="24.75" customHeight="1">
      <c r="A232" s="108" t="s">
        <v>134</v>
      </c>
    </row>
    <row r="233" ht="24.75" customHeight="1">
      <c r="A233" s="108" t="s">
        <v>135</v>
      </c>
    </row>
    <row r="234" ht="24.75" customHeight="1">
      <c r="A234" s="108" t="s">
        <v>130</v>
      </c>
    </row>
    <row r="235" ht="24.75" customHeight="1">
      <c r="A235" s="108" t="s">
        <v>136</v>
      </c>
    </row>
    <row r="236" ht="24.75" customHeight="1">
      <c r="A236" s="108" t="s">
        <v>137</v>
      </c>
    </row>
    <row r="237" ht="24.75" customHeight="1">
      <c r="A237" s="108" t="s">
        <v>131</v>
      </c>
    </row>
    <row r="238" ht="24.75" customHeight="1">
      <c r="A238" s="108" t="s">
        <v>138</v>
      </c>
    </row>
    <row r="239" ht="24.75" customHeight="1">
      <c r="A239" s="108" t="s">
        <v>139</v>
      </c>
    </row>
    <row r="240" ht="24.75" customHeight="1">
      <c r="A240" s="108" t="s">
        <v>140</v>
      </c>
    </row>
    <row r="241" ht="24.75" customHeight="1">
      <c r="A241" s="108" t="s">
        <v>141</v>
      </c>
    </row>
    <row r="242" ht="24.75" customHeight="1">
      <c r="A242" s="108" t="s">
        <v>142</v>
      </c>
    </row>
    <row r="243" ht="24.75" customHeight="1">
      <c r="A243" s="108" t="s">
        <v>143</v>
      </c>
    </row>
    <row r="244" ht="24.75" customHeight="1">
      <c r="A244" s="108" t="s">
        <v>144</v>
      </c>
    </row>
    <row r="245" ht="24.75" customHeight="1">
      <c r="A245" s="108" t="s">
        <v>145</v>
      </c>
    </row>
    <row r="246" ht="24.75" customHeight="1">
      <c r="A246" s="108" t="s">
        <v>146</v>
      </c>
    </row>
    <row r="247" ht="24.75" customHeight="1">
      <c r="A247" s="108" t="s">
        <v>147</v>
      </c>
    </row>
    <row r="248" ht="24.75" customHeight="1">
      <c r="A248" s="108" t="s">
        <v>148</v>
      </c>
    </row>
    <row r="249" ht="24.75" customHeight="1">
      <c r="A249" s="108" t="s">
        <v>149</v>
      </c>
    </row>
    <row r="250" ht="24.75" customHeight="1">
      <c r="A250" s="108" t="s">
        <v>150</v>
      </c>
    </row>
    <row r="251" ht="24.75" customHeight="1">
      <c r="A251" s="108" t="s">
        <v>151</v>
      </c>
    </row>
    <row r="252" ht="24.75" customHeight="1">
      <c r="A252" s="108" t="s">
        <v>152</v>
      </c>
    </row>
    <row r="253" ht="24.75" customHeight="1">
      <c r="A253" s="108" t="s">
        <v>153</v>
      </c>
    </row>
    <row r="254" ht="24.75" customHeight="1">
      <c r="A254" s="108" t="s">
        <v>154</v>
      </c>
    </row>
    <row r="264" ht="12.75">
      <c r="A264" s="63" t="s">
        <v>22</v>
      </c>
    </row>
    <row r="265" ht="12.75">
      <c r="A265" s="63" t="s">
        <v>23</v>
      </c>
    </row>
    <row r="266" ht="12.75">
      <c r="A266" s="63" t="s">
        <v>24</v>
      </c>
    </row>
    <row r="267" ht="12.75">
      <c r="A267" s="63" t="s">
        <v>26</v>
      </c>
    </row>
    <row r="268" ht="12.75">
      <c r="A268" s="63" t="s">
        <v>25</v>
      </c>
    </row>
    <row r="269" ht="12.75">
      <c r="A269" s="63" t="s">
        <v>27</v>
      </c>
    </row>
    <row r="270" ht="12.75">
      <c r="A270" s="63" t="s">
        <v>28</v>
      </c>
    </row>
    <row r="271" ht="12.75">
      <c r="A271" s="63" t="s">
        <v>29</v>
      </c>
    </row>
    <row r="272" ht="12.75">
      <c r="A272" s="63" t="s">
        <v>30</v>
      </c>
    </row>
    <row r="273" ht="12.75">
      <c r="A273" s="63" t="s">
        <v>31</v>
      </c>
    </row>
    <row r="274" ht="12.75">
      <c r="A274" s="63" t="s">
        <v>38</v>
      </c>
    </row>
    <row r="275" ht="12.75">
      <c r="A275" s="63" t="s">
        <v>39</v>
      </c>
    </row>
    <row r="276" ht="12.75">
      <c r="A276" s="63" t="s">
        <v>32</v>
      </c>
    </row>
    <row r="277" ht="12.75">
      <c r="A277" s="63" t="s">
        <v>33</v>
      </c>
    </row>
    <row r="278" ht="12.75">
      <c r="A278" s="63" t="s">
        <v>34</v>
      </c>
    </row>
    <row r="279" ht="12.75">
      <c r="A279" s="63" t="s">
        <v>35</v>
      </c>
    </row>
    <row r="280" ht="12.75">
      <c r="A280" s="63" t="s">
        <v>36</v>
      </c>
    </row>
    <row r="281" ht="12.75">
      <c r="A281" s="63" t="s">
        <v>37</v>
      </c>
    </row>
    <row r="282" ht="12.75">
      <c r="A282" s="63" t="s">
        <v>40</v>
      </c>
    </row>
    <row r="283" ht="12.75">
      <c r="A283" s="63" t="s">
        <v>41</v>
      </c>
    </row>
    <row r="284" ht="12.75">
      <c r="A284" s="109" t="s">
        <v>64</v>
      </c>
    </row>
    <row r="285" ht="12.75">
      <c r="A285" s="109" t="s">
        <v>65</v>
      </c>
    </row>
    <row r="286" ht="12.75">
      <c r="A286" s="109" t="s">
        <v>66</v>
      </c>
    </row>
    <row r="287" ht="12.75">
      <c r="A287" s="109" t="s">
        <v>67</v>
      </c>
    </row>
    <row r="288" ht="12.75">
      <c r="A288" s="109" t="s">
        <v>68</v>
      </c>
    </row>
    <row r="289" ht="12.75">
      <c r="A289" s="109" t="s">
        <v>69</v>
      </c>
    </row>
    <row r="290" ht="12.75">
      <c r="A290" s="63" t="s">
        <v>57</v>
      </c>
    </row>
    <row r="291" ht="12.75">
      <c r="A291" s="63" t="s">
        <v>58</v>
      </c>
    </row>
    <row r="292" ht="12.75">
      <c r="A292" s="63" t="s">
        <v>59</v>
      </c>
    </row>
    <row r="293" ht="12.75">
      <c r="A293" s="63" t="s">
        <v>60</v>
      </c>
    </row>
    <row r="294" ht="12.75">
      <c r="A294" s="63" t="s">
        <v>61</v>
      </c>
    </row>
    <row r="295" ht="12.75">
      <c r="A295" s="63" t="s">
        <v>62</v>
      </c>
    </row>
    <row r="296" ht="12.75">
      <c r="A296" s="63" t="s">
        <v>63</v>
      </c>
    </row>
    <row r="297" ht="12.75">
      <c r="A297" s="63" t="s">
        <v>51</v>
      </c>
    </row>
  </sheetData>
  <sheetProtection/>
  <mergeCells count="10">
    <mergeCell ref="I2:J2"/>
    <mergeCell ref="I3:J3"/>
    <mergeCell ref="B76:D76"/>
    <mergeCell ref="H77:I77"/>
    <mergeCell ref="H78:I78"/>
    <mergeCell ref="H5:N5"/>
    <mergeCell ref="A5:F5"/>
    <mergeCell ref="A52:L52"/>
    <mergeCell ref="A53:A54"/>
    <mergeCell ref="K53:L53"/>
  </mergeCells>
  <conditionalFormatting sqref="M12:M50">
    <cfRule type="cellIs" priority="2" dxfId="0" operator="equal" stopIfTrue="1">
      <formula>0</formula>
    </cfRule>
  </conditionalFormatting>
  <conditionalFormatting sqref="N12:N50 M51:M73">
    <cfRule type="cellIs" priority="1" dxfId="0" operator="equal" stopIfTrue="1">
      <formula>#DIV/0!</formula>
    </cfRule>
  </conditionalFormatting>
  <dataValidations count="1">
    <dataValidation type="list" allowBlank="1" showInputMessage="1" showErrorMessage="1" sqref="A62:A74 A55:A57">
      <formula1>Illetmény_besorolás</formula1>
    </dataValidation>
  </dataValidations>
  <printOptions horizontalCentered="1"/>
  <pageMargins left="0.1968503937007874" right="0.1968503937007874" top="0.3937007874015748" bottom="0.1968503937007874" header="0.1968503937007874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2">
      <pane xSplit="2" ySplit="10" topLeftCell="E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J1" sqref="J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86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152047</v>
      </c>
      <c r="D17" s="41"/>
      <c r="E17" s="41">
        <v>15729</v>
      </c>
      <c r="F17" s="41">
        <v>3900</v>
      </c>
      <c r="G17" s="41"/>
      <c r="H17" s="41"/>
      <c r="I17" s="41"/>
      <c r="J17" s="42">
        <f t="shared" si="0"/>
        <v>171676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69858</v>
      </c>
      <c r="D23" s="41"/>
      <c r="E23" s="41">
        <v>7227</v>
      </c>
      <c r="F23" s="41">
        <v>3900</v>
      </c>
      <c r="G23" s="41"/>
      <c r="H23" s="41"/>
      <c r="I23" s="41"/>
      <c r="J23" s="42">
        <f t="shared" si="0"/>
        <v>80985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65888</v>
      </c>
      <c r="D24" s="41"/>
      <c r="E24" s="41">
        <v>6816</v>
      </c>
      <c r="F24" s="41">
        <v>3900</v>
      </c>
      <c r="G24" s="41"/>
      <c r="H24" s="41"/>
      <c r="I24" s="41"/>
      <c r="J24" s="42">
        <f t="shared" si="0"/>
        <v>76604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613262</v>
      </c>
      <c r="D25" s="41"/>
      <c r="E25" s="41">
        <v>63441</v>
      </c>
      <c r="F25" s="41">
        <v>30745</v>
      </c>
      <c r="G25" s="41">
        <v>8266</v>
      </c>
      <c r="H25" s="41"/>
      <c r="I25" s="41"/>
      <c r="J25" s="42">
        <f t="shared" si="0"/>
        <v>715714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234399</v>
      </c>
      <c r="D27" s="41"/>
      <c r="E27" s="41">
        <v>24248</v>
      </c>
      <c r="F27" s="41">
        <v>7410</v>
      </c>
      <c r="G27" s="41">
        <v>13703</v>
      </c>
      <c r="H27" s="41"/>
      <c r="I27" s="41"/>
      <c r="J27" s="42">
        <f t="shared" si="0"/>
        <v>279760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55073</v>
      </c>
      <c r="D28" s="41"/>
      <c r="E28" s="41">
        <v>5697</v>
      </c>
      <c r="F28" s="41">
        <v>1950</v>
      </c>
      <c r="G28" s="41"/>
      <c r="H28" s="41"/>
      <c r="I28" s="41"/>
      <c r="J28" s="42">
        <f t="shared" si="0"/>
        <v>62720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68881</v>
      </c>
      <c r="D29" s="41"/>
      <c r="E29" s="41">
        <v>7126</v>
      </c>
      <c r="F29" s="41">
        <v>1950</v>
      </c>
      <c r="G29" s="41"/>
      <c r="H29" s="41"/>
      <c r="I29" s="41"/>
      <c r="J29" s="42">
        <f t="shared" si="0"/>
        <v>77957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1259408</v>
      </c>
      <c r="D32" s="45">
        <f>SUM(D12:D31)</f>
        <v>0</v>
      </c>
      <c r="E32" s="45">
        <f t="shared" si="1"/>
        <v>130284</v>
      </c>
      <c r="F32" s="45">
        <f t="shared" si="1"/>
        <v>53755</v>
      </c>
      <c r="G32" s="45">
        <f t="shared" si="1"/>
        <v>21969</v>
      </c>
      <c r="H32" s="45">
        <f t="shared" si="1"/>
        <v>0</v>
      </c>
      <c r="I32" s="45">
        <f t="shared" si="1"/>
        <v>0</v>
      </c>
      <c r="J32" s="42">
        <f t="shared" si="0"/>
        <v>1465416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436422</v>
      </c>
      <c r="D42" s="41"/>
      <c r="E42" s="41">
        <v>45147</v>
      </c>
      <c r="F42" s="41">
        <v>3900</v>
      </c>
      <c r="G42" s="41">
        <v>11137</v>
      </c>
      <c r="H42" s="41"/>
      <c r="I42" s="41"/>
      <c r="J42" s="42">
        <f t="shared" si="0"/>
        <v>496606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417595</v>
      </c>
      <c r="D43" s="41"/>
      <c r="E43" s="41">
        <v>43199</v>
      </c>
      <c r="F43" s="41">
        <v>5655</v>
      </c>
      <c r="G43" s="41">
        <v>10623</v>
      </c>
      <c r="H43" s="41"/>
      <c r="I43" s="41"/>
      <c r="J43" s="42">
        <f t="shared" si="0"/>
        <v>477072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890258</v>
      </c>
      <c r="D44" s="41"/>
      <c r="E44" s="41">
        <v>92096</v>
      </c>
      <c r="F44" s="41">
        <v>13650</v>
      </c>
      <c r="G44" s="41">
        <v>22691</v>
      </c>
      <c r="H44" s="41"/>
      <c r="I44" s="41"/>
      <c r="J44" s="42">
        <f t="shared" si="0"/>
        <v>1018695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3083868</v>
      </c>
      <c r="D45" s="41"/>
      <c r="E45" s="41">
        <v>319021</v>
      </c>
      <c r="F45" s="41">
        <v>61165</v>
      </c>
      <c r="G45" s="41">
        <v>78487</v>
      </c>
      <c r="H45" s="41"/>
      <c r="I45" s="41"/>
      <c r="J45" s="42">
        <f t="shared" si="0"/>
        <v>3542541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11702689</v>
      </c>
      <c r="D46" s="41"/>
      <c r="E46" s="41">
        <v>1210623</v>
      </c>
      <c r="F46" s="41">
        <v>429000</v>
      </c>
      <c r="G46" s="41">
        <v>283930</v>
      </c>
      <c r="H46" s="41"/>
      <c r="I46" s="41">
        <v>39304</v>
      </c>
      <c r="J46" s="42">
        <f t="shared" si="0"/>
        <v>13665546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16530832</v>
      </c>
      <c r="D47" s="45">
        <f>SUM(D40:D46)</f>
        <v>0</v>
      </c>
      <c r="E47" s="45">
        <f t="shared" si="3"/>
        <v>1710086</v>
      </c>
      <c r="F47" s="45">
        <f t="shared" si="3"/>
        <v>513370</v>
      </c>
      <c r="G47" s="45">
        <f t="shared" si="3"/>
        <v>406868</v>
      </c>
      <c r="H47" s="45">
        <f t="shared" si="3"/>
        <v>0</v>
      </c>
      <c r="I47" s="45">
        <f t="shared" si="3"/>
        <v>39304</v>
      </c>
      <c r="J47" s="42">
        <f t="shared" si="0"/>
        <v>19200460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17790240</v>
      </c>
      <c r="D48" s="45">
        <f>D32+D39+D47</f>
        <v>0</v>
      </c>
      <c r="E48" s="45">
        <f t="shared" si="4"/>
        <v>1840370</v>
      </c>
      <c r="F48" s="45">
        <f t="shared" si="4"/>
        <v>567125</v>
      </c>
      <c r="G48" s="45">
        <f t="shared" si="4"/>
        <v>428837</v>
      </c>
      <c r="H48" s="45">
        <f t="shared" si="4"/>
        <v>0</v>
      </c>
      <c r="I48" s="45">
        <f t="shared" si="4"/>
        <v>39304</v>
      </c>
      <c r="J48" s="42">
        <f t="shared" si="0"/>
        <v>20665876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64875</v>
      </c>
      <c r="D49" s="49"/>
      <c r="E49" s="49">
        <v>6711</v>
      </c>
      <c r="F49" s="49">
        <v>1827</v>
      </c>
      <c r="G49" s="49"/>
      <c r="H49" s="49"/>
      <c r="I49" s="49"/>
      <c r="J49" s="42">
        <f t="shared" si="0"/>
        <v>73413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17855115</v>
      </c>
      <c r="D50" s="45">
        <f>D48+D49</f>
        <v>0</v>
      </c>
      <c r="E50" s="45">
        <f t="shared" si="5"/>
        <v>1847081</v>
      </c>
      <c r="F50" s="45">
        <f t="shared" si="5"/>
        <v>568952</v>
      </c>
      <c r="G50" s="45">
        <f t="shared" si="5"/>
        <v>428837</v>
      </c>
      <c r="H50" s="45">
        <f t="shared" si="5"/>
        <v>0</v>
      </c>
      <c r="I50" s="45">
        <f t="shared" si="5"/>
        <v>39304</v>
      </c>
      <c r="J50" s="42">
        <f t="shared" si="0"/>
        <v>20739289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46" t="s">
        <v>188</v>
      </c>
      <c r="D53" s="146" t="s">
        <v>189</v>
      </c>
      <c r="E53" s="135" t="s">
        <v>106</v>
      </c>
      <c r="F53" s="146" t="s">
        <v>190</v>
      </c>
      <c r="G53" s="146" t="s">
        <v>191</v>
      </c>
      <c r="H53" s="146" t="s">
        <v>192</v>
      </c>
      <c r="I53" s="146" t="s">
        <v>192</v>
      </c>
      <c r="J53" s="146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147" t="s">
        <v>193</v>
      </c>
      <c r="I54" s="147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 t="s">
        <v>63</v>
      </c>
      <c r="B55" s="55">
        <f>IF(A55="","",VLOOKUP(A55,$A$12:$B$50,2,FALSE))</f>
        <v>120</v>
      </c>
      <c r="C55" s="55">
        <v>4546</v>
      </c>
      <c r="D55" s="55"/>
      <c r="E55" s="55">
        <v>470</v>
      </c>
      <c r="F55" s="55">
        <v>195</v>
      </c>
      <c r="G55" s="55">
        <v>40</v>
      </c>
      <c r="H55" s="55"/>
      <c r="I55" s="55"/>
      <c r="J55" s="128">
        <f>SUM(C55:I55)</f>
        <v>5251</v>
      </c>
      <c r="K55" s="55">
        <v>1</v>
      </c>
      <c r="L55" s="56">
        <v>19</v>
      </c>
      <c r="M55" s="129"/>
      <c r="N55" s="112"/>
      <c r="O55" s="114"/>
      <c r="P55" s="130"/>
    </row>
    <row r="56" spans="1:16" s="46" customFormat="1" ht="12.75">
      <c r="A56" s="54" t="s">
        <v>63</v>
      </c>
      <c r="B56" s="59">
        <f>IF(A56="","",VLOOKUP(A56,$A$12:$B$50,2,FALSE))</f>
        <v>120</v>
      </c>
      <c r="C56" s="59">
        <v>9163</v>
      </c>
      <c r="D56" s="59"/>
      <c r="E56" s="59">
        <v>948</v>
      </c>
      <c r="F56" s="59">
        <v>325</v>
      </c>
      <c r="G56" s="59">
        <v>121</v>
      </c>
      <c r="H56" s="59"/>
      <c r="I56" s="59"/>
      <c r="J56" s="128">
        <f>SUM(C56:I56)</f>
        <v>10557</v>
      </c>
      <c r="K56" s="59">
        <v>3</v>
      </c>
      <c r="L56" s="60">
        <v>19</v>
      </c>
      <c r="M56" s="129"/>
      <c r="N56" s="112"/>
      <c r="O56" s="114"/>
      <c r="P56" s="130"/>
    </row>
    <row r="57" spans="1:16" s="46" customFormat="1" ht="12.75">
      <c r="A57" s="54" t="s">
        <v>63</v>
      </c>
      <c r="B57" s="59">
        <f>IF(A57="","",VLOOKUP(A57,$A$12:$B$50,2,FALSE))</f>
        <v>120</v>
      </c>
      <c r="C57" s="59">
        <v>9163</v>
      </c>
      <c r="D57" s="59"/>
      <c r="E57" s="59">
        <v>948</v>
      </c>
      <c r="F57" s="59">
        <v>325</v>
      </c>
      <c r="G57" s="59">
        <v>121</v>
      </c>
      <c r="H57" s="59"/>
      <c r="I57" s="59"/>
      <c r="J57" s="128">
        <f>SUM(C57:I57)</f>
        <v>10557</v>
      </c>
      <c r="K57" s="59">
        <v>3</v>
      </c>
      <c r="L57" s="60">
        <v>19</v>
      </c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213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K53:L53"/>
    <mergeCell ref="A52:L52"/>
    <mergeCell ref="H62:I62"/>
    <mergeCell ref="A5:E5"/>
    <mergeCell ref="G5:J5"/>
    <mergeCell ref="A53:A54"/>
    <mergeCell ref="H2:I2"/>
    <mergeCell ref="H3:I3"/>
    <mergeCell ref="B60:E60"/>
    <mergeCell ref="H61:I61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3">
      <pane xSplit="2" ySplit="9" topLeftCell="C25" activePane="bottomRight" state="frozen"/>
      <selection pane="topLeft" activeCell="A3" sqref="A3"/>
      <selection pane="topRight" activeCell="C3" sqref="C3"/>
      <selection pane="bottomLeft" activeCell="A12" sqref="A12"/>
      <selection pane="bottomRight" activeCell="J50" sqref="J50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211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87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175411</v>
      </c>
      <c r="D17" s="41"/>
      <c r="E17" s="41"/>
      <c r="F17" s="41"/>
      <c r="G17" s="41"/>
      <c r="H17" s="41"/>
      <c r="I17" s="41"/>
      <c r="J17" s="41"/>
      <c r="K17" s="42">
        <f t="shared" si="0"/>
        <v>175411</v>
      </c>
      <c r="L17" s="41"/>
      <c r="M17" s="41">
        <v>2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78214</v>
      </c>
      <c r="D23" s="41"/>
      <c r="E23" s="41"/>
      <c r="F23" s="41"/>
      <c r="G23" s="41"/>
      <c r="H23" s="41"/>
      <c r="I23" s="41"/>
      <c r="J23" s="41"/>
      <c r="K23" s="42">
        <f t="shared" si="0"/>
        <v>78214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103680</v>
      </c>
      <c r="D24" s="41"/>
      <c r="E24" s="41"/>
      <c r="F24" s="41"/>
      <c r="G24" s="41"/>
      <c r="H24" s="41"/>
      <c r="I24" s="41"/>
      <c r="J24" s="41"/>
      <c r="K24" s="42">
        <f t="shared" si="0"/>
        <v>103680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957638</v>
      </c>
      <c r="D25" s="41"/>
      <c r="E25" s="41"/>
      <c r="F25" s="41"/>
      <c r="G25" s="41"/>
      <c r="H25" s="41"/>
      <c r="I25" s="41"/>
      <c r="J25" s="41"/>
      <c r="K25" s="42">
        <f t="shared" si="0"/>
        <v>957638</v>
      </c>
      <c r="L25" s="41"/>
      <c r="M25" s="41">
        <v>16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301850</v>
      </c>
      <c r="D27" s="41"/>
      <c r="E27" s="41"/>
      <c r="F27" s="41"/>
      <c r="G27" s="41"/>
      <c r="H27" s="41"/>
      <c r="I27" s="41"/>
      <c r="J27" s="41"/>
      <c r="K27" s="42">
        <f t="shared" si="0"/>
        <v>301850</v>
      </c>
      <c r="L27" s="41"/>
      <c r="M27" s="41">
        <v>5</v>
      </c>
      <c r="N27" s="41">
        <v>4</v>
      </c>
    </row>
    <row r="28" spans="1:14" ht="12.75">
      <c r="A28" s="39" t="s">
        <v>36</v>
      </c>
      <c r="B28" s="40">
        <v>87</v>
      </c>
      <c r="C28" s="41">
        <v>87652</v>
      </c>
      <c r="D28" s="41"/>
      <c r="E28" s="41"/>
      <c r="F28" s="41"/>
      <c r="G28" s="41"/>
      <c r="H28" s="41"/>
      <c r="I28" s="41"/>
      <c r="J28" s="41"/>
      <c r="K28" s="42">
        <f t="shared" si="0"/>
        <v>87652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109624</v>
      </c>
      <c r="D29" s="41"/>
      <c r="E29" s="41"/>
      <c r="F29" s="41"/>
      <c r="G29" s="41"/>
      <c r="H29" s="41"/>
      <c r="I29" s="41"/>
      <c r="J29" s="41"/>
      <c r="K29" s="42">
        <f t="shared" si="0"/>
        <v>109624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1814069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2">
        <f t="shared" si="0"/>
        <v>1814069</v>
      </c>
      <c r="L32" s="45">
        <f>SUM(L12:L31)</f>
        <v>0</v>
      </c>
      <c r="M32" s="45">
        <f>SUM(M12:M31)</f>
        <v>29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510226</v>
      </c>
      <c r="D42" s="41"/>
      <c r="E42" s="41"/>
      <c r="F42" s="41"/>
      <c r="G42" s="41"/>
      <c r="H42" s="41"/>
      <c r="I42" s="41"/>
      <c r="J42" s="41"/>
      <c r="K42" s="42">
        <f t="shared" si="0"/>
        <v>510226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664608</v>
      </c>
      <c r="D43" s="41"/>
      <c r="E43" s="41"/>
      <c r="F43" s="41"/>
      <c r="G43" s="41"/>
      <c r="H43" s="41"/>
      <c r="I43" s="41"/>
      <c r="J43" s="41"/>
      <c r="K43" s="42">
        <f t="shared" si="0"/>
        <v>664608</v>
      </c>
      <c r="L43" s="41"/>
      <c r="M43" s="41">
        <v>3</v>
      </c>
      <c r="N43" s="41">
        <v>4</v>
      </c>
    </row>
    <row r="44" spans="1:14" ht="12.75">
      <c r="A44" s="48" t="s">
        <v>61</v>
      </c>
      <c r="B44" s="40">
        <v>115</v>
      </c>
      <c r="C44" s="41">
        <v>1188595</v>
      </c>
      <c r="D44" s="41"/>
      <c r="E44" s="41"/>
      <c r="F44" s="41"/>
      <c r="G44" s="41"/>
      <c r="H44" s="41"/>
      <c r="I44" s="41"/>
      <c r="J44" s="41"/>
      <c r="K44" s="42">
        <f t="shared" si="0"/>
        <v>1188595</v>
      </c>
      <c r="L44" s="41"/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4734203</v>
      </c>
      <c r="D45" s="41"/>
      <c r="E45" s="41"/>
      <c r="F45" s="41"/>
      <c r="G45" s="41"/>
      <c r="H45" s="41"/>
      <c r="I45" s="41"/>
      <c r="J45" s="41"/>
      <c r="K45" s="42">
        <f t="shared" si="0"/>
        <v>4734203</v>
      </c>
      <c r="L45" s="41"/>
      <c r="M45" s="41">
        <v>37</v>
      </c>
      <c r="N45" s="41">
        <v>39</v>
      </c>
    </row>
    <row r="46" spans="1:14" ht="12.75">
      <c r="A46" s="48" t="s">
        <v>63</v>
      </c>
      <c r="B46" s="40">
        <v>120</v>
      </c>
      <c r="C46" s="41">
        <v>14732208</v>
      </c>
      <c r="D46" s="41"/>
      <c r="E46" s="41"/>
      <c r="F46" s="41"/>
      <c r="G46" s="41"/>
      <c r="H46" s="41"/>
      <c r="I46" s="41"/>
      <c r="J46" s="41"/>
      <c r="K46" s="42">
        <f t="shared" si="0"/>
        <v>14732208</v>
      </c>
      <c r="L46" s="41"/>
      <c r="M46" s="41">
        <v>236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21829840</v>
      </c>
      <c r="D47" s="45">
        <f aca="true" t="shared" si="3" ref="D47:J47">SUM(D40:D46)</f>
        <v>0</v>
      </c>
      <c r="E47" s="45">
        <f t="shared" si="3"/>
        <v>0</v>
      </c>
      <c r="F47" s="45">
        <f t="shared" si="3"/>
        <v>0</v>
      </c>
      <c r="G47" s="45">
        <f t="shared" si="3"/>
        <v>0</v>
      </c>
      <c r="H47" s="45">
        <f t="shared" si="3"/>
        <v>0</v>
      </c>
      <c r="I47" s="45">
        <f t="shared" si="3"/>
        <v>0</v>
      </c>
      <c r="J47" s="45">
        <f t="shared" si="3"/>
        <v>0</v>
      </c>
      <c r="K47" s="42">
        <f t="shared" si="0"/>
        <v>21829840</v>
      </c>
      <c r="L47" s="45">
        <f>SUM(L40:L46)</f>
        <v>0</v>
      </c>
      <c r="M47" s="45">
        <f>SUM(M40:M46)</f>
        <v>285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23643909</v>
      </c>
      <c r="D48" s="45">
        <f aca="true" t="shared" si="4" ref="D48:J48">D32+D39+D47</f>
        <v>0</v>
      </c>
      <c r="E48" s="45">
        <f t="shared" si="4"/>
        <v>0</v>
      </c>
      <c r="F48" s="45">
        <f t="shared" si="4"/>
        <v>0</v>
      </c>
      <c r="G48" s="45">
        <f t="shared" si="4"/>
        <v>0</v>
      </c>
      <c r="H48" s="45">
        <f t="shared" si="4"/>
        <v>0</v>
      </c>
      <c r="I48" s="45">
        <f t="shared" si="4"/>
        <v>0</v>
      </c>
      <c r="J48" s="45">
        <f t="shared" si="4"/>
        <v>0</v>
      </c>
      <c r="K48" s="42">
        <f t="shared" si="0"/>
        <v>23643909</v>
      </c>
      <c r="L48" s="45">
        <f>L32+L39+L47</f>
        <v>0</v>
      </c>
      <c r="M48" s="45">
        <f>M32+M39+M47</f>
        <v>314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103252</v>
      </c>
      <c r="D49" s="49"/>
      <c r="E49" s="49"/>
      <c r="F49" s="49"/>
      <c r="G49" s="49"/>
      <c r="H49" s="49"/>
      <c r="I49" s="49"/>
      <c r="J49" s="49"/>
      <c r="K49" s="42">
        <f t="shared" si="0"/>
        <v>103252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23747161</v>
      </c>
      <c r="D50" s="45">
        <f aca="true" t="shared" si="5" ref="D50:J50">D48+D49</f>
        <v>0</v>
      </c>
      <c r="E50" s="45">
        <f t="shared" si="5"/>
        <v>0</v>
      </c>
      <c r="F50" s="45">
        <f t="shared" si="5"/>
        <v>0</v>
      </c>
      <c r="G50" s="45">
        <f t="shared" si="5"/>
        <v>0</v>
      </c>
      <c r="H50" s="45">
        <f t="shared" si="5"/>
        <v>0</v>
      </c>
      <c r="I50" s="45">
        <f t="shared" si="5"/>
        <v>0</v>
      </c>
      <c r="J50" s="45">
        <f t="shared" si="5"/>
        <v>0</v>
      </c>
      <c r="K50" s="42">
        <f t="shared" si="0"/>
        <v>23747161</v>
      </c>
      <c r="L50" s="45">
        <f>L48+L49</f>
        <v>0</v>
      </c>
      <c r="M50" s="45">
        <f>M48+M49</f>
        <v>315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214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8">
      <selection activeCell="C49" sqref="C49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164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50869</v>
      </c>
      <c r="D17" s="41"/>
      <c r="E17" s="41">
        <v>5262</v>
      </c>
      <c r="F17" s="41"/>
      <c r="G17" s="41"/>
      <c r="H17" s="41"/>
      <c r="I17" s="41"/>
      <c r="J17" s="42">
        <f t="shared" si="0"/>
        <v>56131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22682</v>
      </c>
      <c r="D23" s="41"/>
      <c r="E23" s="41">
        <v>2346</v>
      </c>
      <c r="F23" s="41"/>
      <c r="G23" s="41"/>
      <c r="H23" s="41"/>
      <c r="I23" s="41"/>
      <c r="J23" s="42">
        <f t="shared" si="0"/>
        <v>25028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30067</v>
      </c>
      <c r="D24" s="41"/>
      <c r="E24" s="41">
        <v>3110</v>
      </c>
      <c r="F24" s="41"/>
      <c r="G24" s="41"/>
      <c r="H24" s="41"/>
      <c r="I24" s="41"/>
      <c r="J24" s="42">
        <f t="shared" si="0"/>
        <v>33177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277715</v>
      </c>
      <c r="D25" s="41"/>
      <c r="E25" s="41">
        <v>28729</v>
      </c>
      <c r="F25" s="41"/>
      <c r="G25" s="41"/>
      <c r="H25" s="41"/>
      <c r="I25" s="41"/>
      <c r="J25" s="42">
        <f t="shared" si="0"/>
        <v>306444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87537</v>
      </c>
      <c r="D27" s="41"/>
      <c r="E27" s="41">
        <v>9056</v>
      </c>
      <c r="F27" s="41"/>
      <c r="G27" s="41"/>
      <c r="H27" s="41"/>
      <c r="I27" s="41"/>
      <c r="J27" s="42">
        <f t="shared" si="0"/>
        <v>96593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25419</v>
      </c>
      <c r="D28" s="41"/>
      <c r="E28" s="41">
        <v>2630</v>
      </c>
      <c r="F28" s="41"/>
      <c r="G28" s="41"/>
      <c r="H28" s="41"/>
      <c r="I28" s="41"/>
      <c r="J28" s="42">
        <f t="shared" si="0"/>
        <v>28049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31791</v>
      </c>
      <c r="D29" s="41"/>
      <c r="E29" s="41">
        <v>3289</v>
      </c>
      <c r="F29" s="41"/>
      <c r="G29" s="41"/>
      <c r="H29" s="41"/>
      <c r="I29" s="41"/>
      <c r="J29" s="42">
        <f t="shared" si="0"/>
        <v>35080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526080</v>
      </c>
      <c r="D32" s="45">
        <f>SUM(D12:D31)</f>
        <v>0</v>
      </c>
      <c r="E32" s="45">
        <f t="shared" si="1"/>
        <v>54422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2">
        <f t="shared" si="0"/>
        <v>580502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147966</v>
      </c>
      <c r="D42" s="41"/>
      <c r="E42" s="41">
        <v>15307</v>
      </c>
      <c r="F42" s="41"/>
      <c r="G42" s="41">
        <v>3214</v>
      </c>
      <c r="H42" s="41"/>
      <c r="I42" s="41"/>
      <c r="J42" s="42">
        <f t="shared" si="0"/>
        <v>166487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192736</v>
      </c>
      <c r="D43" s="41"/>
      <c r="E43" s="41">
        <v>19938</v>
      </c>
      <c r="F43" s="41"/>
      <c r="G43" s="41">
        <v>4187</v>
      </c>
      <c r="H43" s="41"/>
      <c r="I43" s="41"/>
      <c r="J43" s="42">
        <f t="shared" si="0"/>
        <v>216861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344693</v>
      </c>
      <c r="D44" s="41"/>
      <c r="E44" s="41">
        <v>35658</v>
      </c>
      <c r="F44" s="41"/>
      <c r="G44" s="41">
        <v>7488</v>
      </c>
      <c r="H44" s="41"/>
      <c r="I44" s="41"/>
      <c r="J44" s="42">
        <f t="shared" si="0"/>
        <v>387839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1372919</v>
      </c>
      <c r="D45" s="41"/>
      <c r="E45" s="41">
        <v>142026</v>
      </c>
      <c r="F45" s="41"/>
      <c r="G45" s="41">
        <v>29825</v>
      </c>
      <c r="H45" s="41"/>
      <c r="I45" s="41"/>
      <c r="J45" s="42">
        <f t="shared" si="0"/>
        <v>1544770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4272340</v>
      </c>
      <c r="D46" s="41"/>
      <c r="E46" s="41">
        <v>441966</v>
      </c>
      <c r="F46" s="41"/>
      <c r="G46" s="41">
        <v>92813</v>
      </c>
      <c r="H46" s="41"/>
      <c r="I46" s="41"/>
      <c r="J46" s="42">
        <f t="shared" si="0"/>
        <v>4807119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6330654</v>
      </c>
      <c r="D47" s="45">
        <f>SUM(D40:D46)</f>
        <v>0</v>
      </c>
      <c r="E47" s="45">
        <f t="shared" si="3"/>
        <v>654895</v>
      </c>
      <c r="F47" s="45">
        <f t="shared" si="3"/>
        <v>0</v>
      </c>
      <c r="G47" s="45">
        <f t="shared" si="3"/>
        <v>137527</v>
      </c>
      <c r="H47" s="45">
        <f t="shared" si="3"/>
        <v>0</v>
      </c>
      <c r="I47" s="45">
        <f t="shared" si="3"/>
        <v>0</v>
      </c>
      <c r="J47" s="42">
        <f t="shared" si="0"/>
        <v>7123076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6856734</v>
      </c>
      <c r="D48" s="45">
        <f>D32+D39+D47</f>
        <v>0</v>
      </c>
      <c r="E48" s="45">
        <f t="shared" si="4"/>
        <v>709317</v>
      </c>
      <c r="F48" s="45">
        <f t="shared" si="4"/>
        <v>0</v>
      </c>
      <c r="G48" s="45">
        <f t="shared" si="4"/>
        <v>137527</v>
      </c>
      <c r="H48" s="45">
        <f t="shared" si="4"/>
        <v>0</v>
      </c>
      <c r="I48" s="45">
        <f t="shared" si="4"/>
        <v>0</v>
      </c>
      <c r="J48" s="42">
        <f t="shared" si="0"/>
        <v>7703578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29943</v>
      </c>
      <c r="D49" s="49"/>
      <c r="E49" s="49">
        <v>3098</v>
      </c>
      <c r="F49" s="49"/>
      <c r="G49" s="49"/>
      <c r="H49" s="49"/>
      <c r="I49" s="49"/>
      <c r="J49" s="42">
        <f t="shared" si="0"/>
        <v>33041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6886677</v>
      </c>
      <c r="D50" s="45">
        <f>D48+D49</f>
        <v>0</v>
      </c>
      <c r="E50" s="45">
        <f t="shared" si="5"/>
        <v>712415</v>
      </c>
      <c r="F50" s="45">
        <f t="shared" si="5"/>
        <v>0</v>
      </c>
      <c r="G50" s="45">
        <f t="shared" si="5"/>
        <v>137527</v>
      </c>
      <c r="H50" s="45">
        <f t="shared" si="5"/>
        <v>0</v>
      </c>
      <c r="I50" s="45">
        <f t="shared" si="5"/>
        <v>0</v>
      </c>
      <c r="J50" s="42">
        <f t="shared" si="0"/>
        <v>7736619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215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I3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46" sqref="N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88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373305</v>
      </c>
      <c r="D17" s="41"/>
      <c r="E17" s="41"/>
      <c r="F17" s="41"/>
      <c r="G17" s="41">
        <v>67826</v>
      </c>
      <c r="H17" s="41"/>
      <c r="I17" s="41"/>
      <c r="J17" s="41">
        <v>35984</v>
      </c>
      <c r="K17" s="42">
        <f t="shared" si="0"/>
        <v>477115</v>
      </c>
      <c r="L17" s="41"/>
      <c r="M17" s="41">
        <v>2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215860</v>
      </c>
      <c r="D23" s="41"/>
      <c r="E23" s="41"/>
      <c r="F23" s="41"/>
      <c r="G23" s="41">
        <v>17231</v>
      </c>
      <c r="H23" s="41"/>
      <c r="I23" s="41"/>
      <c r="J23" s="41">
        <v>17989</v>
      </c>
      <c r="K23" s="42">
        <f t="shared" si="0"/>
        <v>251080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150419</v>
      </c>
      <c r="D24" s="41"/>
      <c r="E24" s="41"/>
      <c r="F24" s="41"/>
      <c r="G24" s="41">
        <v>1196</v>
      </c>
      <c r="H24" s="41"/>
      <c r="I24" s="41"/>
      <c r="J24" s="41">
        <v>18039</v>
      </c>
      <c r="K24" s="42">
        <f t="shared" si="0"/>
        <v>169654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1921060</v>
      </c>
      <c r="D25" s="41"/>
      <c r="E25" s="41"/>
      <c r="F25" s="41">
        <v>10000</v>
      </c>
      <c r="G25" s="41">
        <v>6138</v>
      </c>
      <c r="H25" s="41"/>
      <c r="I25" s="41"/>
      <c r="J25" s="41">
        <v>171915</v>
      </c>
      <c r="K25" s="42">
        <f t="shared" si="0"/>
        <v>2109113</v>
      </c>
      <c r="L25" s="41"/>
      <c r="M25" s="41">
        <v>16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785200</v>
      </c>
      <c r="D27" s="41"/>
      <c r="E27" s="41"/>
      <c r="F27" s="41">
        <v>30000</v>
      </c>
      <c r="G27" s="41">
        <v>3994</v>
      </c>
      <c r="H27" s="41"/>
      <c r="I27" s="41"/>
      <c r="J27" s="41">
        <v>59383</v>
      </c>
      <c r="K27" s="42">
        <f t="shared" si="0"/>
        <v>878577</v>
      </c>
      <c r="L27" s="41"/>
      <c r="M27" s="41">
        <v>5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46931</v>
      </c>
      <c r="D29" s="41"/>
      <c r="E29" s="41"/>
      <c r="F29" s="41"/>
      <c r="G29" s="41"/>
      <c r="H29" s="41"/>
      <c r="I29" s="41"/>
      <c r="J29" s="41">
        <v>19379</v>
      </c>
      <c r="K29" s="42">
        <f t="shared" si="0"/>
        <v>66310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1"/>
      <c r="K30" s="42">
        <f t="shared" si="0"/>
        <v>0</v>
      </c>
      <c r="L30" s="41"/>
      <c r="M30" s="41"/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3674275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40000</v>
      </c>
      <c r="G32" s="45">
        <f t="shared" si="1"/>
        <v>96385</v>
      </c>
      <c r="H32" s="45">
        <f t="shared" si="1"/>
        <v>0</v>
      </c>
      <c r="I32" s="45">
        <f t="shared" si="1"/>
        <v>0</v>
      </c>
      <c r="J32" s="45">
        <f t="shared" si="1"/>
        <v>337814</v>
      </c>
      <c r="K32" s="42">
        <f t="shared" si="0"/>
        <v>4148474</v>
      </c>
      <c r="L32" s="45">
        <f>SUM(L12:L31)</f>
        <v>0</v>
      </c>
      <c r="M32" s="45">
        <f>SUM(M12:M31)</f>
        <v>29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9663</v>
      </c>
      <c r="G42" s="41">
        <v>185520</v>
      </c>
      <c r="H42" s="41">
        <v>10629</v>
      </c>
      <c r="I42" s="41"/>
      <c r="J42" s="41">
        <v>89266</v>
      </c>
      <c r="K42" s="42">
        <f t="shared" si="0"/>
        <v>1160452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869625</v>
      </c>
      <c r="D43" s="41">
        <v>80007</v>
      </c>
      <c r="E43" s="41">
        <v>260889</v>
      </c>
      <c r="F43" s="41"/>
      <c r="G43" s="41">
        <v>178709</v>
      </c>
      <c r="H43" s="41">
        <v>11596</v>
      </c>
      <c r="I43" s="41"/>
      <c r="J43" s="41">
        <v>116337</v>
      </c>
      <c r="K43" s="42">
        <f t="shared" si="0"/>
        <v>1517163</v>
      </c>
      <c r="L43" s="41"/>
      <c r="M43" s="41">
        <v>3</v>
      </c>
      <c r="N43" s="41">
        <v>4</v>
      </c>
    </row>
    <row r="44" spans="1:14" ht="12.75">
      <c r="A44" s="48" t="s">
        <v>61</v>
      </c>
      <c r="B44" s="40">
        <v>115</v>
      </c>
      <c r="C44" s="41">
        <v>2039389</v>
      </c>
      <c r="D44" s="41">
        <v>159552</v>
      </c>
      <c r="E44" s="41">
        <v>496519</v>
      </c>
      <c r="F44" s="41">
        <v>108220</v>
      </c>
      <c r="G44" s="41">
        <v>165506</v>
      </c>
      <c r="H44" s="41">
        <v>10343</v>
      </c>
      <c r="I44" s="41"/>
      <c r="J44" s="41">
        <v>140661</v>
      </c>
      <c r="K44" s="42">
        <f t="shared" si="0"/>
        <v>3120190</v>
      </c>
      <c r="L44" s="41">
        <v>880362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7016153</v>
      </c>
      <c r="D45" s="41">
        <v>768139</v>
      </c>
      <c r="E45" s="41">
        <v>1861262</v>
      </c>
      <c r="F45" s="41">
        <v>200393</v>
      </c>
      <c r="G45" s="41">
        <v>92368</v>
      </c>
      <c r="H45" s="41">
        <v>64258</v>
      </c>
      <c r="I45" s="41"/>
      <c r="J45" s="41">
        <v>822909</v>
      </c>
      <c r="K45" s="42">
        <f t="shared" si="0"/>
        <v>10825482</v>
      </c>
      <c r="L45" s="41">
        <v>417156</v>
      </c>
      <c r="M45" s="41">
        <v>34</v>
      </c>
      <c r="N45" s="41">
        <v>39</v>
      </c>
    </row>
    <row r="46" spans="1:14" ht="12.75">
      <c r="A46" s="48" t="s">
        <v>63</v>
      </c>
      <c r="B46" s="40">
        <v>120</v>
      </c>
      <c r="C46" s="41">
        <v>25007307</v>
      </c>
      <c r="D46" s="41">
        <v>3524971</v>
      </c>
      <c r="E46" s="41">
        <v>3718157</v>
      </c>
      <c r="F46" s="41">
        <v>128522</v>
      </c>
      <c r="G46" s="41">
        <v>1655208</v>
      </c>
      <c r="H46" s="41">
        <v>3001816</v>
      </c>
      <c r="I46" s="41"/>
      <c r="J46" s="41">
        <v>2746333</v>
      </c>
      <c r="K46" s="42">
        <f t="shared" si="0"/>
        <v>39782314</v>
      </c>
      <c r="L46" s="41">
        <v>2897972</v>
      </c>
      <c r="M46" s="41">
        <v>228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35550874</v>
      </c>
      <c r="D47" s="45">
        <f aca="true" t="shared" si="3" ref="D47:J47">SUM(D40:D46)</f>
        <v>4594123</v>
      </c>
      <c r="E47" s="45">
        <f t="shared" si="3"/>
        <v>6522347</v>
      </c>
      <c r="F47" s="45">
        <f t="shared" si="3"/>
        <v>446798</v>
      </c>
      <c r="G47" s="45">
        <f t="shared" si="3"/>
        <v>2277311</v>
      </c>
      <c r="H47" s="45">
        <f t="shared" si="3"/>
        <v>3098642</v>
      </c>
      <c r="I47" s="45">
        <f t="shared" si="3"/>
        <v>0</v>
      </c>
      <c r="J47" s="45">
        <f t="shared" si="3"/>
        <v>3915506</v>
      </c>
      <c r="K47" s="42">
        <f t="shared" si="0"/>
        <v>56405601</v>
      </c>
      <c r="L47" s="45">
        <f>SUM(L40:L46)</f>
        <v>4195490</v>
      </c>
      <c r="M47" s="45">
        <f>SUM(M40:M46)</f>
        <v>274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39225149</v>
      </c>
      <c r="D48" s="45">
        <f aca="true" t="shared" si="4" ref="D48:J48">D32+D39+D47</f>
        <v>4594123</v>
      </c>
      <c r="E48" s="45">
        <f t="shared" si="4"/>
        <v>6522347</v>
      </c>
      <c r="F48" s="45">
        <f t="shared" si="4"/>
        <v>486798</v>
      </c>
      <c r="G48" s="45">
        <f t="shared" si="4"/>
        <v>2373696</v>
      </c>
      <c r="H48" s="45">
        <f t="shared" si="4"/>
        <v>3098642</v>
      </c>
      <c r="I48" s="45">
        <f t="shared" si="4"/>
        <v>0</v>
      </c>
      <c r="J48" s="45">
        <f t="shared" si="4"/>
        <v>4253320</v>
      </c>
      <c r="K48" s="42">
        <f t="shared" si="0"/>
        <v>60554075</v>
      </c>
      <c r="L48" s="45">
        <f>L32+L39+L47</f>
        <v>4195490</v>
      </c>
      <c r="M48" s="45">
        <f>M32+M39+M47</f>
        <v>303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206500</v>
      </c>
      <c r="D49" s="49"/>
      <c r="E49" s="49"/>
      <c r="F49" s="49"/>
      <c r="G49" s="49"/>
      <c r="H49" s="49"/>
      <c r="I49" s="49"/>
      <c r="J49" s="49">
        <v>17208</v>
      </c>
      <c r="K49" s="42">
        <f t="shared" si="0"/>
        <v>223708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39431649</v>
      </c>
      <c r="D50" s="45">
        <f aca="true" t="shared" si="5" ref="D50:J50">D48+D49</f>
        <v>4594123</v>
      </c>
      <c r="E50" s="45">
        <f t="shared" si="5"/>
        <v>6522347</v>
      </c>
      <c r="F50" s="45">
        <f t="shared" si="5"/>
        <v>486798</v>
      </c>
      <c r="G50" s="45">
        <f t="shared" si="5"/>
        <v>2373696</v>
      </c>
      <c r="H50" s="45">
        <f t="shared" si="5"/>
        <v>3098642</v>
      </c>
      <c r="I50" s="45">
        <f t="shared" si="5"/>
        <v>0</v>
      </c>
      <c r="J50" s="45">
        <f t="shared" si="5"/>
        <v>4270528</v>
      </c>
      <c r="K50" s="42">
        <f t="shared" si="0"/>
        <v>60777783</v>
      </c>
      <c r="L50" s="45">
        <f>L48+L49</f>
        <v>4195490</v>
      </c>
      <c r="M50" s="45">
        <f>M48+M49</f>
        <v>304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48" t="s">
        <v>62</v>
      </c>
      <c r="B55" s="55">
        <f>IF(A55="","",VLOOKUP(A55,$A$12:$B$50,2,FALSE))</f>
        <v>119</v>
      </c>
      <c r="C55" s="55">
        <v>82341</v>
      </c>
      <c r="D55" s="55">
        <v>10587</v>
      </c>
      <c r="E55" s="55">
        <v>24703</v>
      </c>
      <c r="F55" s="55">
        <v>1680</v>
      </c>
      <c r="G55" s="55">
        <v>14996</v>
      </c>
      <c r="H55" s="55">
        <v>2100</v>
      </c>
      <c r="I55" s="55"/>
      <c r="J55" s="55">
        <v>23271</v>
      </c>
      <c r="K55" s="116">
        <f>SUM(C55:J55)</f>
        <v>159678</v>
      </c>
      <c r="L55" s="55">
        <v>143636</v>
      </c>
      <c r="M55" s="56">
        <v>1</v>
      </c>
      <c r="N55" s="117"/>
      <c r="O55" s="43"/>
    </row>
    <row r="56" spans="1:15" ht="12.75">
      <c r="A56" s="48" t="s">
        <v>63</v>
      </c>
      <c r="B56" s="59">
        <f>IF(A56="","",VLOOKUP(A56,$A$12:$B$50,2,FALSE))</f>
        <v>120</v>
      </c>
      <c r="C56" s="59">
        <v>37711</v>
      </c>
      <c r="D56" s="59">
        <v>1779</v>
      </c>
      <c r="E56" s="59">
        <v>1615</v>
      </c>
      <c r="F56" s="59">
        <v>1265</v>
      </c>
      <c r="G56" s="59">
        <v>4939</v>
      </c>
      <c r="H56" s="59"/>
      <c r="I56" s="59"/>
      <c r="J56" s="59">
        <v>-9430</v>
      </c>
      <c r="K56" s="116">
        <f>SUM(C56:J56)</f>
        <v>37879</v>
      </c>
      <c r="L56" s="59">
        <v>19642</v>
      </c>
      <c r="M56" s="60">
        <v>1</v>
      </c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214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7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  <headerFooter alignWithMargins="0">
    <oddHeader>&amp;C&amp;"Tahoma,Félkövér"&amp;12&amp;U 10.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D28">
      <selection activeCell="O57" sqref="O57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165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154759</v>
      </c>
      <c r="D17" s="41"/>
      <c r="E17" s="41">
        <v>16010</v>
      </c>
      <c r="F17" s="41">
        <v>3900</v>
      </c>
      <c r="G17" s="41"/>
      <c r="H17" s="41"/>
      <c r="I17" s="41"/>
      <c r="J17" s="42">
        <f t="shared" si="0"/>
        <v>174669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72813</v>
      </c>
      <c r="D23" s="41"/>
      <c r="E23" s="41">
        <v>7532</v>
      </c>
      <c r="F23" s="41">
        <v>3900</v>
      </c>
      <c r="G23" s="41"/>
      <c r="H23" s="41"/>
      <c r="I23" s="41"/>
      <c r="J23" s="42">
        <f t="shared" si="0"/>
        <v>84245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49200</v>
      </c>
      <c r="D24" s="41"/>
      <c r="E24" s="41">
        <v>5090</v>
      </c>
      <c r="F24" s="41">
        <v>2665</v>
      </c>
      <c r="G24" s="41"/>
      <c r="H24" s="41"/>
      <c r="I24" s="41"/>
      <c r="J24" s="42">
        <f t="shared" si="0"/>
        <v>56955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618904</v>
      </c>
      <c r="D25" s="41"/>
      <c r="E25" s="41">
        <v>64025</v>
      </c>
      <c r="F25" s="41">
        <v>29510</v>
      </c>
      <c r="G25" s="41">
        <v>27897</v>
      </c>
      <c r="H25" s="41"/>
      <c r="I25" s="41"/>
      <c r="J25" s="42">
        <f t="shared" si="0"/>
        <v>740336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254787</v>
      </c>
      <c r="D27" s="41"/>
      <c r="E27" s="41">
        <v>26357</v>
      </c>
      <c r="F27" s="41">
        <v>7800</v>
      </c>
      <c r="G27" s="41"/>
      <c r="H27" s="41"/>
      <c r="I27" s="41"/>
      <c r="J27" s="42">
        <f t="shared" si="0"/>
        <v>288944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57021</v>
      </c>
      <c r="D28" s="41"/>
      <c r="E28" s="41">
        <v>5899</v>
      </c>
      <c r="F28" s="41">
        <v>1950</v>
      </c>
      <c r="G28" s="41"/>
      <c r="H28" s="41"/>
      <c r="I28" s="41"/>
      <c r="J28" s="42">
        <f t="shared" si="0"/>
        <v>64870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35650</v>
      </c>
      <c r="D29" s="41"/>
      <c r="E29" s="41">
        <v>3688</v>
      </c>
      <c r="F29" s="41">
        <v>1040</v>
      </c>
      <c r="G29" s="41">
        <v>26033</v>
      </c>
      <c r="H29" s="41"/>
      <c r="I29" s="41"/>
      <c r="J29" s="42">
        <f t="shared" si="0"/>
        <v>66411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/>
      <c r="D30" s="41"/>
      <c r="E30" s="41"/>
      <c r="F30" s="41"/>
      <c r="G30" s="41"/>
      <c r="H30" s="41"/>
      <c r="I30" s="41"/>
      <c r="J30" s="42">
        <f t="shared" si="0"/>
        <v>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1243134</v>
      </c>
      <c r="D32" s="45">
        <f>SUM(D12:D31)</f>
        <v>0</v>
      </c>
      <c r="E32" s="45">
        <f t="shared" si="1"/>
        <v>128601</v>
      </c>
      <c r="F32" s="45">
        <f t="shared" si="1"/>
        <v>50765</v>
      </c>
      <c r="G32" s="45">
        <f t="shared" si="1"/>
        <v>53930</v>
      </c>
      <c r="H32" s="45">
        <f t="shared" si="1"/>
        <v>0</v>
      </c>
      <c r="I32" s="45">
        <f t="shared" si="1"/>
        <v>0</v>
      </c>
      <c r="J32" s="42">
        <f t="shared" si="0"/>
        <v>1476430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336531</v>
      </c>
      <c r="D42" s="41"/>
      <c r="E42" s="41">
        <v>34814</v>
      </c>
      <c r="F42" s="41">
        <v>3900</v>
      </c>
      <c r="G42" s="41">
        <v>7311</v>
      </c>
      <c r="H42" s="41"/>
      <c r="I42" s="41"/>
      <c r="J42" s="42">
        <f t="shared" si="0"/>
        <v>382556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439977</v>
      </c>
      <c r="D43" s="41"/>
      <c r="E43" s="41">
        <v>45515</v>
      </c>
      <c r="F43" s="41">
        <v>5850</v>
      </c>
      <c r="G43" s="41">
        <v>9558</v>
      </c>
      <c r="H43" s="41"/>
      <c r="I43" s="41"/>
      <c r="J43" s="42">
        <f t="shared" si="0"/>
        <v>500900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1160160</v>
      </c>
      <c r="D44" s="41"/>
      <c r="E44" s="41">
        <v>120017</v>
      </c>
      <c r="F44" s="41">
        <v>12610</v>
      </c>
      <c r="G44" s="41">
        <v>20585</v>
      </c>
      <c r="H44" s="41"/>
      <c r="I44" s="41"/>
      <c r="J44" s="42">
        <f t="shared" si="0"/>
        <v>1313372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3262801</v>
      </c>
      <c r="D45" s="41"/>
      <c r="E45" s="41">
        <v>337531</v>
      </c>
      <c r="F45" s="41">
        <v>64025</v>
      </c>
      <c r="G45" s="41">
        <v>70829</v>
      </c>
      <c r="H45" s="41"/>
      <c r="I45" s="41"/>
      <c r="J45" s="42">
        <f t="shared" si="0"/>
        <v>3735186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12528376</v>
      </c>
      <c r="D46" s="41"/>
      <c r="E46" s="41">
        <v>1296039</v>
      </c>
      <c r="F46" s="41">
        <v>418210</v>
      </c>
      <c r="G46" s="41">
        <v>265429</v>
      </c>
      <c r="H46" s="41"/>
      <c r="I46" s="41">
        <v>41400</v>
      </c>
      <c r="J46" s="42">
        <f t="shared" si="0"/>
        <v>14549454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17727845</v>
      </c>
      <c r="D47" s="45">
        <f>SUM(D40:D46)</f>
        <v>0</v>
      </c>
      <c r="E47" s="45">
        <f t="shared" si="3"/>
        <v>1833916</v>
      </c>
      <c r="F47" s="45">
        <f t="shared" si="3"/>
        <v>504595</v>
      </c>
      <c r="G47" s="45">
        <f t="shared" si="3"/>
        <v>373712</v>
      </c>
      <c r="H47" s="45">
        <f t="shared" si="3"/>
        <v>0</v>
      </c>
      <c r="I47" s="45">
        <f t="shared" si="3"/>
        <v>41400</v>
      </c>
      <c r="J47" s="42">
        <f t="shared" si="0"/>
        <v>20481468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18970979</v>
      </c>
      <c r="D48" s="45">
        <f>D32+D39+D47</f>
        <v>0</v>
      </c>
      <c r="E48" s="45">
        <f t="shared" si="4"/>
        <v>1962517</v>
      </c>
      <c r="F48" s="45">
        <f t="shared" si="4"/>
        <v>555360</v>
      </c>
      <c r="G48" s="45">
        <f t="shared" si="4"/>
        <v>427642</v>
      </c>
      <c r="H48" s="45">
        <f t="shared" si="4"/>
        <v>0</v>
      </c>
      <c r="I48" s="45">
        <f t="shared" si="4"/>
        <v>41400</v>
      </c>
      <c r="J48" s="42">
        <f t="shared" si="0"/>
        <v>21957898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64875</v>
      </c>
      <c r="D49" s="49"/>
      <c r="E49" s="49">
        <v>6711</v>
      </c>
      <c r="F49" s="49">
        <v>1827</v>
      </c>
      <c r="G49" s="49"/>
      <c r="H49" s="49"/>
      <c r="I49" s="49"/>
      <c r="J49" s="42">
        <f t="shared" si="0"/>
        <v>73413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19035854</v>
      </c>
      <c r="D50" s="45">
        <f>D48+D49</f>
        <v>0</v>
      </c>
      <c r="E50" s="45">
        <f t="shared" si="5"/>
        <v>1969228</v>
      </c>
      <c r="F50" s="45">
        <f t="shared" si="5"/>
        <v>557187</v>
      </c>
      <c r="G50" s="45">
        <f t="shared" si="5"/>
        <v>427642</v>
      </c>
      <c r="H50" s="45">
        <f t="shared" si="5"/>
        <v>0</v>
      </c>
      <c r="I50" s="45">
        <f t="shared" si="5"/>
        <v>41400</v>
      </c>
      <c r="J50" s="42">
        <f t="shared" si="0"/>
        <v>22031311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48" t="s">
        <v>62</v>
      </c>
      <c r="B55" s="55">
        <f>IF(A55="","",VLOOKUP(A55,$A$12:$B$50,2,FALSE))</f>
        <v>119</v>
      </c>
      <c r="C55" s="55">
        <v>87961</v>
      </c>
      <c r="D55" s="55"/>
      <c r="E55" s="55">
        <v>9099</v>
      </c>
      <c r="F55" s="55">
        <v>1950</v>
      </c>
      <c r="G55" s="55">
        <v>1911</v>
      </c>
      <c r="H55" s="55"/>
      <c r="I55" s="55"/>
      <c r="J55" s="128">
        <f>SUM(C55:I55)</f>
        <v>100921</v>
      </c>
      <c r="K55" s="55">
        <v>9</v>
      </c>
      <c r="L55" s="56">
        <v>22</v>
      </c>
      <c r="M55" s="129"/>
      <c r="N55" s="112"/>
      <c r="O55" s="114"/>
      <c r="P55" s="130"/>
    </row>
    <row r="56" spans="1:16" s="46" customFormat="1" ht="12.75">
      <c r="A56" s="48" t="s">
        <v>63</v>
      </c>
      <c r="B56" s="59">
        <f>IF(A56="","",VLOOKUP(A56,$A$12:$B$50,2,FALSE))</f>
        <v>120</v>
      </c>
      <c r="C56" s="59">
        <v>16681</v>
      </c>
      <c r="D56" s="59"/>
      <c r="E56" s="59">
        <v>1726</v>
      </c>
      <c r="F56" s="59">
        <v>390</v>
      </c>
      <c r="G56" s="59">
        <v>287</v>
      </c>
      <c r="H56" s="59"/>
      <c r="I56" s="59"/>
      <c r="J56" s="128">
        <f>SUM(C56:I56)</f>
        <v>19084</v>
      </c>
      <c r="K56" s="59">
        <v>7</v>
      </c>
      <c r="L56" s="60">
        <v>22</v>
      </c>
      <c r="M56" s="129"/>
      <c r="N56" s="112"/>
      <c r="O56" s="114"/>
      <c r="P56" s="130"/>
    </row>
    <row r="57" spans="1:16" s="46" customFormat="1" ht="12.75">
      <c r="A57" s="4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28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214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62"/>
  <sheetViews>
    <sheetView zoomScale="75" zoomScaleNormal="75" zoomScalePageLayoutView="0" workbookViewId="0" topLeftCell="A1">
      <pane xSplit="2" ySplit="11" topLeftCell="H4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46" sqref="N46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3" width="14.00390625" style="2" customWidth="1"/>
    <col min="4" max="10" width="13.25390625" style="2" customWidth="1"/>
    <col min="11" max="11" width="14.00390625" style="2" bestFit="1" customWidth="1"/>
    <col min="12" max="12" width="14.00390625" style="2" customWidth="1"/>
    <col min="13" max="14" width="9.75390625" style="2" customWidth="1"/>
    <col min="15" max="16384" width="9.125" style="2" customWidth="1"/>
  </cols>
  <sheetData>
    <row r="1" ht="25.5" customHeight="1">
      <c r="A1" s="1" t="str">
        <f>'01'!A1</f>
        <v>Váci Fegyház és Börtön</v>
      </c>
    </row>
    <row r="2" spans="1:12" ht="12.75">
      <c r="A2" s="3" t="s">
        <v>71</v>
      </c>
      <c r="H2" s="4"/>
      <c r="I2" s="4"/>
      <c r="J2" s="5" t="s">
        <v>0</v>
      </c>
      <c r="K2" s="176" t="s">
        <v>208</v>
      </c>
      <c r="L2" s="177"/>
    </row>
    <row r="3" spans="1:12" ht="12.75">
      <c r="A3" s="3"/>
      <c r="H3" s="4"/>
      <c r="I3" s="4"/>
      <c r="J3" s="5" t="s">
        <v>77</v>
      </c>
      <c r="K3" s="176" t="s">
        <v>209</v>
      </c>
      <c r="L3" s="177"/>
    </row>
    <row r="4" ht="18" customHeight="1">
      <c r="A4" s="6"/>
    </row>
    <row r="5" spans="1:13" ht="18">
      <c r="A5" s="179" t="s">
        <v>82</v>
      </c>
      <c r="B5" s="179"/>
      <c r="C5" s="179"/>
      <c r="D5" s="179"/>
      <c r="E5" s="7" t="s">
        <v>83</v>
      </c>
      <c r="F5" s="178" t="s">
        <v>89</v>
      </c>
      <c r="G5" s="178"/>
      <c r="H5" s="178"/>
      <c r="I5" s="178"/>
      <c r="J5" s="178"/>
      <c r="K5" s="178"/>
      <c r="L5" s="178"/>
      <c r="M5" s="178"/>
    </row>
    <row r="6" spans="1:12" ht="15.75" thickBot="1">
      <c r="A6" s="8"/>
      <c r="L6" s="9" t="s">
        <v>76</v>
      </c>
    </row>
    <row r="7" spans="1:14" ht="12.75">
      <c r="A7" s="10"/>
      <c r="B7" s="11"/>
      <c r="C7" s="184" t="s">
        <v>99</v>
      </c>
      <c r="D7" s="185"/>
      <c r="E7" s="12"/>
      <c r="F7" s="13"/>
      <c r="G7" s="12"/>
      <c r="H7" s="14"/>
      <c r="I7" s="15"/>
      <c r="J7" s="15"/>
      <c r="K7" s="16" t="s">
        <v>2</v>
      </c>
      <c r="L7" s="16" t="s">
        <v>45</v>
      </c>
      <c r="M7" s="194" t="s">
        <v>121</v>
      </c>
      <c r="N7" s="192" t="s">
        <v>120</v>
      </c>
    </row>
    <row r="8" spans="1:14" ht="12.75">
      <c r="A8" s="17" t="s">
        <v>3</v>
      </c>
      <c r="B8" s="18" t="s">
        <v>49</v>
      </c>
      <c r="C8" s="19" t="s">
        <v>4</v>
      </c>
      <c r="D8" s="20" t="s">
        <v>5</v>
      </c>
      <c r="E8" s="21" t="s">
        <v>6</v>
      </c>
      <c r="F8" s="22" t="s">
        <v>80</v>
      </c>
      <c r="G8" s="21" t="s">
        <v>81</v>
      </c>
      <c r="H8" s="23" t="s">
        <v>7</v>
      </c>
      <c r="I8" s="21" t="s">
        <v>42</v>
      </c>
      <c r="J8" s="21" t="s">
        <v>78</v>
      </c>
      <c r="K8" s="22" t="s">
        <v>8</v>
      </c>
      <c r="L8" s="22" t="s">
        <v>47</v>
      </c>
      <c r="M8" s="181"/>
      <c r="N8" s="183"/>
    </row>
    <row r="9" spans="1:14" ht="12.75">
      <c r="A9" s="24"/>
      <c r="B9" s="18" t="s">
        <v>50</v>
      </c>
      <c r="C9" s="19" t="s">
        <v>9</v>
      </c>
      <c r="D9" s="20" t="s">
        <v>10</v>
      </c>
      <c r="E9" s="21" t="s">
        <v>11</v>
      </c>
      <c r="F9" s="21" t="s">
        <v>10</v>
      </c>
      <c r="G9" s="21" t="s">
        <v>12</v>
      </c>
      <c r="H9" s="18" t="s">
        <v>13</v>
      </c>
      <c r="I9" s="22" t="s">
        <v>43</v>
      </c>
      <c r="J9" s="22" t="s">
        <v>79</v>
      </c>
      <c r="K9" s="22" t="s">
        <v>14</v>
      </c>
      <c r="L9" s="22" t="s">
        <v>14</v>
      </c>
      <c r="M9" s="172" t="s">
        <v>122</v>
      </c>
      <c r="N9" s="173"/>
    </row>
    <row r="10" spans="1:14" ht="13.5" thickBot="1">
      <c r="A10" s="25"/>
      <c r="B10" s="26"/>
      <c r="C10" s="189" t="s">
        <v>101</v>
      </c>
      <c r="D10" s="162"/>
      <c r="E10" s="28" t="s">
        <v>100</v>
      </c>
      <c r="F10" s="27" t="s">
        <v>17</v>
      </c>
      <c r="G10" s="29" t="s">
        <v>18</v>
      </c>
      <c r="H10" s="30" t="s">
        <v>19</v>
      </c>
      <c r="I10" s="27" t="s">
        <v>44</v>
      </c>
      <c r="J10" s="27" t="s">
        <v>102</v>
      </c>
      <c r="K10" s="31" t="s">
        <v>20</v>
      </c>
      <c r="L10" s="27" t="s">
        <v>46</v>
      </c>
      <c r="M10" s="174"/>
      <c r="N10" s="175"/>
    </row>
    <row r="11" spans="1:14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6"/>
      <c r="N11" s="37"/>
    </row>
    <row r="12" spans="1:14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1"/>
      <c r="K12" s="42">
        <f>SUM(C12:J12)</f>
        <v>0</v>
      </c>
      <c r="L12" s="41"/>
      <c r="M12" s="41"/>
      <c r="N12" s="41"/>
    </row>
    <row r="13" spans="1:14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1"/>
      <c r="K13" s="42">
        <f aca="true" t="shared" si="0" ref="K13:K50">SUM(C13:J13)</f>
        <v>0</v>
      </c>
      <c r="L13" s="41"/>
      <c r="M13" s="41"/>
      <c r="N13" s="41"/>
    </row>
    <row r="14" spans="1:14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41"/>
      <c r="M14" s="41"/>
      <c r="N14" s="41"/>
    </row>
    <row r="15" spans="1:14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1"/>
      <c r="K15" s="42">
        <f t="shared" si="0"/>
        <v>0</v>
      </c>
      <c r="L15" s="41"/>
      <c r="M15" s="41"/>
      <c r="N15" s="41"/>
    </row>
    <row r="16" spans="1:14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1"/>
      <c r="K16" s="42">
        <f t="shared" si="0"/>
        <v>0</v>
      </c>
      <c r="L16" s="41"/>
      <c r="M16" s="41"/>
      <c r="N16" s="41"/>
    </row>
    <row r="17" spans="1:14" ht="12.75" customHeight="1">
      <c r="A17" s="39" t="s">
        <v>27</v>
      </c>
      <c r="B17" s="40">
        <v>76</v>
      </c>
      <c r="C17" s="41">
        <v>431800</v>
      </c>
      <c r="D17" s="41"/>
      <c r="E17" s="41"/>
      <c r="F17" s="41"/>
      <c r="G17" s="41">
        <v>80000</v>
      </c>
      <c r="H17" s="41"/>
      <c r="I17" s="41"/>
      <c r="J17" s="41">
        <v>35984</v>
      </c>
      <c r="K17" s="42">
        <f t="shared" si="0"/>
        <v>547784</v>
      </c>
      <c r="L17" s="41"/>
      <c r="M17" s="41">
        <v>2</v>
      </c>
      <c r="N17" s="41">
        <v>2</v>
      </c>
    </row>
    <row r="18" spans="1:14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1"/>
      <c r="K18" s="42">
        <f t="shared" si="0"/>
        <v>0</v>
      </c>
      <c r="L18" s="41"/>
      <c r="M18" s="41"/>
      <c r="N18" s="41"/>
    </row>
    <row r="19" spans="1:14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1"/>
      <c r="K19" s="42">
        <f t="shared" si="0"/>
        <v>0</v>
      </c>
      <c r="L19" s="41"/>
      <c r="M19" s="41"/>
      <c r="N19" s="41"/>
    </row>
    <row r="20" spans="1:14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1"/>
      <c r="K20" s="42">
        <f t="shared" si="0"/>
        <v>0</v>
      </c>
      <c r="L20" s="41"/>
      <c r="M20" s="41"/>
      <c r="N20" s="41"/>
    </row>
    <row r="21" spans="1:14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1"/>
      <c r="K21" s="42">
        <f t="shared" si="0"/>
        <v>0</v>
      </c>
      <c r="L21" s="41"/>
      <c r="M21" s="41"/>
      <c r="N21" s="41"/>
    </row>
    <row r="22" spans="1:21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1"/>
      <c r="K22" s="42">
        <f t="shared" si="0"/>
        <v>0</v>
      </c>
      <c r="L22" s="41"/>
      <c r="M22" s="41"/>
      <c r="N22" s="41"/>
      <c r="O22" s="2"/>
      <c r="P22" s="2"/>
      <c r="Q22" s="2"/>
      <c r="R22" s="2"/>
      <c r="S22" s="2"/>
      <c r="T22" s="2"/>
      <c r="U22" s="2"/>
    </row>
    <row r="23" spans="1:14" ht="12.75">
      <c r="A23" s="39" t="s">
        <v>39</v>
      </c>
      <c r="B23" s="40">
        <v>82</v>
      </c>
      <c r="C23" s="41">
        <v>215860</v>
      </c>
      <c r="D23" s="41"/>
      <c r="E23" s="41"/>
      <c r="F23" s="41"/>
      <c r="G23" s="41">
        <v>21884</v>
      </c>
      <c r="H23" s="41"/>
      <c r="I23" s="41"/>
      <c r="J23" s="41">
        <v>17989</v>
      </c>
      <c r="K23" s="42">
        <f t="shared" si="0"/>
        <v>255733</v>
      </c>
      <c r="L23" s="41"/>
      <c r="M23" s="41">
        <v>2</v>
      </c>
      <c r="N23" s="41">
        <v>2</v>
      </c>
    </row>
    <row r="24" spans="1:14" ht="12.75">
      <c r="A24" s="39" t="s">
        <v>32</v>
      </c>
      <c r="B24" s="40">
        <v>83</v>
      </c>
      <c r="C24" s="41">
        <v>203004</v>
      </c>
      <c r="D24" s="41"/>
      <c r="E24" s="41"/>
      <c r="F24" s="41"/>
      <c r="G24" s="41">
        <v>1156</v>
      </c>
      <c r="H24" s="41"/>
      <c r="I24" s="41"/>
      <c r="J24" s="41">
        <v>18039</v>
      </c>
      <c r="K24" s="42">
        <f t="shared" si="0"/>
        <v>222199</v>
      </c>
      <c r="L24" s="41"/>
      <c r="M24" s="41">
        <v>2</v>
      </c>
      <c r="N24" s="41">
        <v>2</v>
      </c>
    </row>
    <row r="25" spans="1:14" ht="12.75">
      <c r="A25" s="39" t="s">
        <v>33</v>
      </c>
      <c r="B25" s="40">
        <v>84</v>
      </c>
      <c r="C25" s="41">
        <v>2096543</v>
      </c>
      <c r="D25" s="41"/>
      <c r="E25" s="41"/>
      <c r="F25" s="41">
        <v>10000</v>
      </c>
      <c r="G25" s="41">
        <v>7828</v>
      </c>
      <c r="H25" s="41"/>
      <c r="I25" s="41"/>
      <c r="J25" s="41">
        <v>173806</v>
      </c>
      <c r="K25" s="42">
        <f t="shared" si="0"/>
        <v>2288177</v>
      </c>
      <c r="L25" s="41"/>
      <c r="M25" s="41">
        <v>18</v>
      </c>
      <c r="N25" s="41">
        <v>17</v>
      </c>
    </row>
    <row r="26" spans="1:14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1"/>
      <c r="K26" s="42">
        <f t="shared" si="0"/>
        <v>0</v>
      </c>
      <c r="L26" s="41"/>
      <c r="M26" s="41"/>
      <c r="N26" s="41"/>
    </row>
    <row r="27" spans="1:14" ht="12.75">
      <c r="A27" s="39" t="s">
        <v>35</v>
      </c>
      <c r="B27" s="40">
        <v>86</v>
      </c>
      <c r="C27" s="41">
        <v>680438</v>
      </c>
      <c r="D27" s="41"/>
      <c r="E27" s="41"/>
      <c r="F27" s="41">
        <v>20666</v>
      </c>
      <c r="G27" s="41">
        <v>6647</v>
      </c>
      <c r="H27" s="41"/>
      <c r="I27" s="41"/>
      <c r="J27" s="41">
        <v>78400</v>
      </c>
      <c r="K27" s="42">
        <f t="shared" si="0"/>
        <v>786151</v>
      </c>
      <c r="L27" s="41"/>
      <c r="M27" s="41">
        <v>5</v>
      </c>
      <c r="N27" s="41">
        <v>4</v>
      </c>
    </row>
    <row r="28" spans="1:14" ht="12.75">
      <c r="A28" s="39" t="s">
        <v>36</v>
      </c>
      <c r="B28" s="40">
        <v>87</v>
      </c>
      <c r="C28" s="41">
        <v>181500</v>
      </c>
      <c r="D28" s="41"/>
      <c r="E28" s="41"/>
      <c r="F28" s="41"/>
      <c r="G28" s="41"/>
      <c r="H28" s="41"/>
      <c r="I28" s="41"/>
      <c r="J28" s="41">
        <v>15125</v>
      </c>
      <c r="K28" s="42">
        <f t="shared" si="0"/>
        <v>196625</v>
      </c>
      <c r="L28" s="41"/>
      <c r="M28" s="41">
        <v>1</v>
      </c>
      <c r="N28" s="41">
        <v>1</v>
      </c>
    </row>
    <row r="29" spans="1:14" ht="12.75">
      <c r="A29" s="39" t="s">
        <v>37</v>
      </c>
      <c r="B29" s="40">
        <v>88</v>
      </c>
      <c r="C29" s="41">
        <v>166107</v>
      </c>
      <c r="D29" s="41"/>
      <c r="E29" s="41"/>
      <c r="F29" s="41"/>
      <c r="G29" s="41"/>
      <c r="H29" s="41"/>
      <c r="I29" s="41"/>
      <c r="J29" s="41">
        <v>19379</v>
      </c>
      <c r="K29" s="42">
        <f t="shared" si="0"/>
        <v>185486</v>
      </c>
      <c r="L29" s="41"/>
      <c r="M29" s="41">
        <v>1</v>
      </c>
      <c r="N29" s="41">
        <v>1</v>
      </c>
    </row>
    <row r="30" spans="1:14" ht="12.75">
      <c r="A30" s="39" t="s">
        <v>40</v>
      </c>
      <c r="B30" s="40">
        <v>89</v>
      </c>
      <c r="C30" s="41">
        <v>320000</v>
      </c>
      <c r="D30" s="41"/>
      <c r="E30" s="41"/>
      <c r="F30" s="41"/>
      <c r="G30" s="41"/>
      <c r="H30" s="41"/>
      <c r="I30" s="41"/>
      <c r="J30" s="41"/>
      <c r="K30" s="42">
        <f t="shared" si="0"/>
        <v>320000</v>
      </c>
      <c r="L30" s="41"/>
      <c r="M30" s="41">
        <v>1</v>
      </c>
      <c r="N30" s="41"/>
    </row>
    <row r="31" spans="1:14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1"/>
      <c r="K31" s="42">
        <f t="shared" si="0"/>
        <v>0</v>
      </c>
      <c r="L31" s="41"/>
      <c r="M31" s="41"/>
      <c r="N31" s="41"/>
    </row>
    <row r="32" spans="1:14" s="46" customFormat="1" ht="12.75">
      <c r="A32" s="44" t="s">
        <v>73</v>
      </c>
      <c r="B32" s="40">
        <v>92</v>
      </c>
      <c r="C32" s="45">
        <f>SUM(C12:C31)</f>
        <v>4295252</v>
      </c>
      <c r="D32" s="45">
        <f aca="true" t="shared" si="1" ref="D32:J32">SUM(D12:D31)</f>
        <v>0</v>
      </c>
      <c r="E32" s="45">
        <f t="shared" si="1"/>
        <v>0</v>
      </c>
      <c r="F32" s="45">
        <f t="shared" si="1"/>
        <v>30666</v>
      </c>
      <c r="G32" s="45">
        <f t="shared" si="1"/>
        <v>117515</v>
      </c>
      <c r="H32" s="45">
        <f t="shared" si="1"/>
        <v>0</v>
      </c>
      <c r="I32" s="45">
        <f t="shared" si="1"/>
        <v>0</v>
      </c>
      <c r="J32" s="45">
        <f t="shared" si="1"/>
        <v>358722</v>
      </c>
      <c r="K32" s="42">
        <f t="shared" si="0"/>
        <v>4802155</v>
      </c>
      <c r="L32" s="45">
        <f>SUM(L12:L31)</f>
        <v>0</v>
      </c>
      <c r="M32" s="45">
        <f>SUM(M12:M31)</f>
        <v>32</v>
      </c>
      <c r="N32" s="45">
        <f>SUM(N12:N31)</f>
        <v>29</v>
      </c>
    </row>
    <row r="33" spans="1:14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1"/>
      <c r="K33" s="42">
        <f t="shared" si="0"/>
        <v>0</v>
      </c>
      <c r="L33" s="41"/>
      <c r="M33" s="41"/>
      <c r="N33" s="41"/>
    </row>
    <row r="34" spans="1:14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1"/>
      <c r="K34" s="42">
        <f t="shared" si="0"/>
        <v>0</v>
      </c>
      <c r="L34" s="41"/>
      <c r="M34" s="41"/>
      <c r="N34" s="41"/>
    </row>
    <row r="35" spans="1:14" s="46" customFormat="1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1"/>
      <c r="K35" s="42">
        <f t="shared" si="0"/>
        <v>0</v>
      </c>
      <c r="L35" s="41"/>
      <c r="M35" s="41"/>
      <c r="N35" s="41"/>
    </row>
    <row r="36" spans="1:14" s="46" customFormat="1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1"/>
      <c r="K36" s="42">
        <f t="shared" si="0"/>
        <v>0</v>
      </c>
      <c r="L36" s="41"/>
      <c r="M36" s="41"/>
      <c r="N36" s="41"/>
    </row>
    <row r="37" spans="1:14" s="46" customFormat="1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1"/>
      <c r="K37" s="42">
        <f t="shared" si="0"/>
        <v>0</v>
      </c>
      <c r="L37" s="41"/>
      <c r="M37" s="41"/>
      <c r="N37" s="41"/>
    </row>
    <row r="38" spans="1:14" s="110" customFormat="1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1"/>
      <c r="K38" s="42">
        <f t="shared" si="0"/>
        <v>0</v>
      </c>
      <c r="L38" s="41"/>
      <c r="M38" s="41"/>
      <c r="N38" s="41"/>
    </row>
    <row r="39" spans="1:14" ht="12.75">
      <c r="A39" s="44" t="s">
        <v>72</v>
      </c>
      <c r="B39" s="40">
        <v>110</v>
      </c>
      <c r="C39" s="45">
        <f>SUM(C33:C38)</f>
        <v>0</v>
      </c>
      <c r="D39" s="45">
        <f aca="true" t="shared" si="2" ref="D39:J39"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5">
        <f t="shared" si="2"/>
        <v>0</v>
      </c>
      <c r="K39" s="42">
        <f t="shared" si="0"/>
        <v>0</v>
      </c>
      <c r="L39" s="45">
        <f>SUM(L33:L38)</f>
        <v>0</v>
      </c>
      <c r="M39" s="45">
        <f>SUM(M33:M38)</f>
        <v>0</v>
      </c>
      <c r="N39" s="45">
        <f>SUM(N33:N38)</f>
        <v>0</v>
      </c>
    </row>
    <row r="40" spans="1:14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1"/>
      <c r="K40" s="42">
        <f t="shared" si="0"/>
        <v>0</v>
      </c>
      <c r="L40" s="41"/>
      <c r="M40" s="41"/>
      <c r="N40" s="41"/>
    </row>
    <row r="41" spans="1:14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1"/>
      <c r="K41" s="42">
        <f t="shared" si="0"/>
        <v>0</v>
      </c>
      <c r="L41" s="41"/>
      <c r="M41" s="41"/>
      <c r="N41" s="41"/>
    </row>
    <row r="42" spans="1:14" ht="12.75">
      <c r="A42" s="48" t="s">
        <v>59</v>
      </c>
      <c r="B42" s="40">
        <v>113</v>
      </c>
      <c r="C42" s="41">
        <v>618400</v>
      </c>
      <c r="D42" s="41">
        <v>61454</v>
      </c>
      <c r="E42" s="41">
        <v>185520</v>
      </c>
      <c r="F42" s="41">
        <v>9663</v>
      </c>
      <c r="G42" s="41">
        <v>185520</v>
      </c>
      <c r="H42" s="41">
        <v>10629</v>
      </c>
      <c r="I42" s="41"/>
      <c r="J42" s="41">
        <v>89266</v>
      </c>
      <c r="K42" s="42">
        <f t="shared" si="0"/>
        <v>1160452</v>
      </c>
      <c r="L42" s="41"/>
      <c r="M42" s="41">
        <v>2</v>
      </c>
      <c r="N42" s="41">
        <v>2</v>
      </c>
    </row>
    <row r="43" spans="1:14" ht="12.75">
      <c r="A43" s="48" t="s">
        <v>60</v>
      </c>
      <c r="B43" s="40">
        <v>114</v>
      </c>
      <c r="C43" s="41">
        <v>1033466</v>
      </c>
      <c r="D43" s="41">
        <v>95081</v>
      </c>
      <c r="E43" s="41">
        <v>310042</v>
      </c>
      <c r="F43" s="41">
        <v>3277</v>
      </c>
      <c r="G43" s="41">
        <v>181470</v>
      </c>
      <c r="H43" s="41">
        <v>44575</v>
      </c>
      <c r="I43" s="41"/>
      <c r="J43" s="41">
        <v>150816</v>
      </c>
      <c r="K43" s="42">
        <f t="shared" si="0"/>
        <v>1818727</v>
      </c>
      <c r="L43" s="41"/>
      <c r="M43" s="41">
        <v>4</v>
      </c>
      <c r="N43" s="41">
        <v>4</v>
      </c>
    </row>
    <row r="44" spans="1:14" ht="12.75">
      <c r="A44" s="48" t="s">
        <v>61</v>
      </c>
      <c r="B44" s="40">
        <v>115</v>
      </c>
      <c r="C44" s="41">
        <v>2067164</v>
      </c>
      <c r="D44" s="41">
        <v>156149</v>
      </c>
      <c r="E44" s="41">
        <v>486990</v>
      </c>
      <c r="F44" s="41">
        <v>108220</v>
      </c>
      <c r="G44" s="41">
        <v>162330</v>
      </c>
      <c r="H44" s="41">
        <v>9662</v>
      </c>
      <c r="I44" s="41"/>
      <c r="J44" s="41">
        <v>212221</v>
      </c>
      <c r="K44" s="42">
        <f t="shared" si="0"/>
        <v>3202736</v>
      </c>
      <c r="L44" s="41">
        <v>38650</v>
      </c>
      <c r="M44" s="41">
        <v>7</v>
      </c>
      <c r="N44" s="41">
        <v>7</v>
      </c>
    </row>
    <row r="45" spans="1:14" ht="12.75">
      <c r="A45" s="48" t="s">
        <v>62</v>
      </c>
      <c r="B45" s="40">
        <v>119</v>
      </c>
      <c r="C45" s="41">
        <v>6886090</v>
      </c>
      <c r="D45" s="41">
        <v>756930</v>
      </c>
      <c r="E45" s="41">
        <v>1825883</v>
      </c>
      <c r="F45" s="41">
        <v>204975</v>
      </c>
      <c r="G45" s="41">
        <v>88104</v>
      </c>
      <c r="H45" s="41">
        <v>56394</v>
      </c>
      <c r="I45" s="41"/>
      <c r="J45" s="41">
        <v>785992</v>
      </c>
      <c r="K45" s="42">
        <f t="shared" si="0"/>
        <v>10604368</v>
      </c>
      <c r="L45" s="41">
        <v>135590</v>
      </c>
      <c r="M45" s="41">
        <v>34</v>
      </c>
      <c r="N45" s="41">
        <v>39</v>
      </c>
    </row>
    <row r="46" spans="1:14" ht="12.75">
      <c r="A46" s="48" t="s">
        <v>63</v>
      </c>
      <c r="B46" s="40">
        <v>120</v>
      </c>
      <c r="C46" s="41">
        <v>25022017</v>
      </c>
      <c r="D46" s="41">
        <v>3581262</v>
      </c>
      <c r="E46" s="41">
        <v>3784714</v>
      </c>
      <c r="F46" s="41">
        <v>130153</v>
      </c>
      <c r="G46" s="41">
        <v>1852714</v>
      </c>
      <c r="H46" s="41">
        <v>4632256</v>
      </c>
      <c r="I46" s="41"/>
      <c r="J46" s="41">
        <v>2869128</v>
      </c>
      <c r="K46" s="42">
        <f t="shared" si="0"/>
        <v>41872244</v>
      </c>
      <c r="L46" s="41">
        <v>520355</v>
      </c>
      <c r="M46" s="41">
        <v>230</v>
      </c>
      <c r="N46" s="41">
        <v>255</v>
      </c>
    </row>
    <row r="47" spans="1:14" ht="12.75">
      <c r="A47" s="44" t="s">
        <v>74</v>
      </c>
      <c r="B47" s="45">
        <v>121</v>
      </c>
      <c r="C47" s="45">
        <f>SUM(C40:C46)</f>
        <v>35627137</v>
      </c>
      <c r="D47" s="45">
        <f aca="true" t="shared" si="3" ref="D47:J47">SUM(D40:D46)</f>
        <v>4650876</v>
      </c>
      <c r="E47" s="45">
        <f t="shared" si="3"/>
        <v>6593149</v>
      </c>
      <c r="F47" s="45">
        <f t="shared" si="3"/>
        <v>456288</v>
      </c>
      <c r="G47" s="45">
        <f t="shared" si="3"/>
        <v>2470138</v>
      </c>
      <c r="H47" s="45">
        <f t="shared" si="3"/>
        <v>4753516</v>
      </c>
      <c r="I47" s="45">
        <f t="shared" si="3"/>
        <v>0</v>
      </c>
      <c r="J47" s="45">
        <f t="shared" si="3"/>
        <v>4107423</v>
      </c>
      <c r="K47" s="42">
        <f t="shared" si="0"/>
        <v>58658527</v>
      </c>
      <c r="L47" s="45">
        <f>SUM(L40:L46)</f>
        <v>694595</v>
      </c>
      <c r="M47" s="45">
        <f>SUM(M40:M46)</f>
        <v>277</v>
      </c>
      <c r="N47" s="45">
        <f>SUM(N40:N46)</f>
        <v>307</v>
      </c>
    </row>
    <row r="48" spans="1:14" ht="12.75">
      <c r="A48" s="44" t="s">
        <v>119</v>
      </c>
      <c r="B48" s="45">
        <v>152</v>
      </c>
      <c r="C48" s="45">
        <f>C32+C39+C47</f>
        <v>39922389</v>
      </c>
      <c r="D48" s="45">
        <f aca="true" t="shared" si="4" ref="D48:J48">D32+D39+D47</f>
        <v>4650876</v>
      </c>
      <c r="E48" s="45">
        <f t="shared" si="4"/>
        <v>6593149</v>
      </c>
      <c r="F48" s="45">
        <f t="shared" si="4"/>
        <v>486954</v>
      </c>
      <c r="G48" s="45">
        <f t="shared" si="4"/>
        <v>2587653</v>
      </c>
      <c r="H48" s="45">
        <f t="shared" si="4"/>
        <v>4753516</v>
      </c>
      <c r="I48" s="45">
        <f t="shared" si="4"/>
        <v>0</v>
      </c>
      <c r="J48" s="45">
        <f t="shared" si="4"/>
        <v>4466145</v>
      </c>
      <c r="K48" s="42">
        <f t="shared" si="0"/>
        <v>63460682</v>
      </c>
      <c r="L48" s="45">
        <f>L32+L39+L47</f>
        <v>694595</v>
      </c>
      <c r="M48" s="45">
        <f>M32+M39+M47</f>
        <v>309</v>
      </c>
      <c r="N48" s="45">
        <f>N32+N39+N47</f>
        <v>336</v>
      </c>
    </row>
    <row r="49" spans="1:14" ht="12.75">
      <c r="A49" s="44" t="s">
        <v>51</v>
      </c>
      <c r="B49" s="45">
        <v>158</v>
      </c>
      <c r="C49" s="49">
        <v>221300</v>
      </c>
      <c r="D49" s="49"/>
      <c r="E49" s="49"/>
      <c r="F49" s="49"/>
      <c r="G49" s="49"/>
      <c r="H49" s="49"/>
      <c r="I49" s="49"/>
      <c r="J49" s="49">
        <v>17208</v>
      </c>
      <c r="K49" s="42">
        <f t="shared" si="0"/>
        <v>238508</v>
      </c>
      <c r="L49" s="49"/>
      <c r="M49" s="49">
        <v>1</v>
      </c>
      <c r="N49" s="49">
        <v>2</v>
      </c>
    </row>
    <row r="50" spans="1:14" ht="12.75">
      <c r="A50" s="44" t="s">
        <v>75</v>
      </c>
      <c r="B50" s="45">
        <v>159</v>
      </c>
      <c r="C50" s="45">
        <f>C48+C49</f>
        <v>40143689</v>
      </c>
      <c r="D50" s="45">
        <f aca="true" t="shared" si="5" ref="D50:J50">D48+D49</f>
        <v>4650876</v>
      </c>
      <c r="E50" s="45">
        <f t="shared" si="5"/>
        <v>6593149</v>
      </c>
      <c r="F50" s="45">
        <f t="shared" si="5"/>
        <v>486954</v>
      </c>
      <c r="G50" s="45">
        <f t="shared" si="5"/>
        <v>2587653</v>
      </c>
      <c r="H50" s="45">
        <f t="shared" si="5"/>
        <v>4753516</v>
      </c>
      <c r="I50" s="45">
        <f t="shared" si="5"/>
        <v>0</v>
      </c>
      <c r="J50" s="45">
        <f t="shared" si="5"/>
        <v>4483353</v>
      </c>
      <c r="K50" s="42">
        <f t="shared" si="0"/>
        <v>63699190</v>
      </c>
      <c r="L50" s="45">
        <f>L48+L49</f>
        <v>694595</v>
      </c>
      <c r="M50" s="45">
        <f>M48+M49</f>
        <v>310</v>
      </c>
      <c r="N50" s="45">
        <f>N48+N49</f>
        <v>338</v>
      </c>
    </row>
    <row r="51" spans="1:14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3"/>
      <c r="L51" s="112"/>
      <c r="M51" s="112"/>
      <c r="N51" s="114"/>
    </row>
    <row r="52" spans="1:14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3"/>
      <c r="N52" s="114"/>
    </row>
    <row r="53" spans="1:14" ht="12.75">
      <c r="A53" s="167" t="s">
        <v>3</v>
      </c>
      <c r="B53" s="134" t="s">
        <v>49</v>
      </c>
      <c r="C53" s="135" t="s">
        <v>4</v>
      </c>
      <c r="D53" s="135" t="s">
        <v>5</v>
      </c>
      <c r="E53" s="135" t="s">
        <v>6</v>
      </c>
      <c r="F53" s="135" t="s">
        <v>80</v>
      </c>
      <c r="G53" s="135" t="s">
        <v>81</v>
      </c>
      <c r="H53" s="135" t="s">
        <v>7</v>
      </c>
      <c r="I53" s="135" t="s">
        <v>42</v>
      </c>
      <c r="J53" s="135" t="s">
        <v>78</v>
      </c>
      <c r="K53" s="136" t="s">
        <v>155</v>
      </c>
      <c r="L53" s="135" t="s">
        <v>157</v>
      </c>
      <c r="M53" s="135" t="s">
        <v>159</v>
      </c>
      <c r="N53" s="114"/>
    </row>
    <row r="54" spans="1:14" ht="12.75">
      <c r="A54" s="168"/>
      <c r="B54" s="52" t="s">
        <v>50</v>
      </c>
      <c r="C54" s="53" t="s">
        <v>9</v>
      </c>
      <c r="D54" s="53" t="s">
        <v>10</v>
      </c>
      <c r="E54" s="53" t="s">
        <v>11</v>
      </c>
      <c r="F54" s="53" t="s">
        <v>10</v>
      </c>
      <c r="G54" s="53" t="s">
        <v>12</v>
      </c>
      <c r="H54" s="53" t="s">
        <v>13</v>
      </c>
      <c r="I54" s="53" t="s">
        <v>43</v>
      </c>
      <c r="J54" s="53" t="s">
        <v>79</v>
      </c>
      <c r="K54" s="115" t="s">
        <v>156</v>
      </c>
      <c r="L54" s="53" t="s">
        <v>158</v>
      </c>
      <c r="M54" s="53" t="s">
        <v>54</v>
      </c>
      <c r="N54" s="114"/>
    </row>
    <row r="55" spans="1:15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55"/>
      <c r="K55" s="116"/>
      <c r="L55" s="55"/>
      <c r="M55" s="56"/>
      <c r="N55" s="117"/>
      <c r="O55" s="43"/>
    </row>
    <row r="56" spans="1:15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59"/>
      <c r="K56" s="118"/>
      <c r="L56" s="59"/>
      <c r="M56" s="60"/>
      <c r="N56" s="117"/>
      <c r="O56" s="43"/>
    </row>
    <row r="57" spans="1:15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59"/>
      <c r="K57" s="118"/>
      <c r="L57" s="59"/>
      <c r="M57" s="60"/>
      <c r="N57" s="117"/>
      <c r="O57" s="43"/>
    </row>
    <row r="58" spans="1:15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60"/>
      <c r="N58" s="57"/>
      <c r="O58" s="43"/>
    </row>
    <row r="60" spans="1:5" ht="12.75">
      <c r="A60" s="61" t="s">
        <v>21</v>
      </c>
      <c r="B60" s="188" t="s">
        <v>215</v>
      </c>
      <c r="C60" s="188"/>
      <c r="D60" s="188"/>
      <c r="E60" s="62"/>
    </row>
    <row r="61" spans="10:11" ht="12.75">
      <c r="J61" s="187" t="s">
        <v>210</v>
      </c>
      <c r="K61" s="187"/>
    </row>
    <row r="62" spans="10:11" ht="12.75">
      <c r="J62" s="186" t="s">
        <v>48</v>
      </c>
      <c r="K62" s="186"/>
    </row>
  </sheetData>
  <sheetProtection/>
  <mergeCells count="14">
    <mergeCell ref="K3:L3"/>
    <mergeCell ref="K2:L2"/>
    <mergeCell ref="B60:D60"/>
    <mergeCell ref="J61:K61"/>
    <mergeCell ref="J62:K62"/>
    <mergeCell ref="F5:M5"/>
    <mergeCell ref="A5:D5"/>
    <mergeCell ref="C10:D10"/>
    <mergeCell ref="M7:M8"/>
    <mergeCell ref="N7:N8"/>
    <mergeCell ref="C7:D7"/>
    <mergeCell ref="M9:N10"/>
    <mergeCell ref="A53:A54"/>
    <mergeCell ref="A52:M52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600" verticalDpi="600" orientation="landscape" paperSize="9" scale="70" r:id="rId1"/>
  <headerFooter alignWithMargins="0">
    <oddHeader>&amp;C&amp;"Tahoma,Félkövér"&amp;12&amp;U 10.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2"/>
  <sheetViews>
    <sheetView zoomScale="75" zoomScaleNormal="75" zoomScalePageLayoutView="0" workbookViewId="0" topLeftCell="A9">
      <selection activeCell="H51" sqref="H51"/>
    </sheetView>
  </sheetViews>
  <sheetFormatPr defaultColWidth="9.00390625" defaultRowHeight="12.75"/>
  <cols>
    <col min="1" max="1" width="45.125" style="2" customWidth="1"/>
    <col min="2" max="2" width="5.25390625" style="2" customWidth="1"/>
    <col min="3" max="9" width="13.25390625" style="2" customWidth="1"/>
    <col min="10" max="10" width="14.00390625" style="2" customWidth="1"/>
    <col min="11" max="12" width="10.75390625" style="2" customWidth="1"/>
    <col min="13" max="16384" width="9.125" style="2" customWidth="1"/>
  </cols>
  <sheetData>
    <row r="1" ht="25.5" customHeight="1">
      <c r="A1" s="1" t="str">
        <f>'01'!A1</f>
        <v>Váci Fegyház és Börtön</v>
      </c>
    </row>
    <row r="2" spans="1:9" ht="12.75">
      <c r="A2" s="3" t="s">
        <v>71</v>
      </c>
      <c r="G2" s="5" t="s">
        <v>0</v>
      </c>
      <c r="H2" s="176" t="s">
        <v>208</v>
      </c>
      <c r="I2" s="177"/>
    </row>
    <row r="3" spans="1:9" ht="12.75">
      <c r="A3" s="3"/>
      <c r="G3" s="5" t="s">
        <v>77</v>
      </c>
      <c r="H3" s="176" t="s">
        <v>209</v>
      </c>
      <c r="I3" s="177"/>
    </row>
    <row r="4" ht="18" customHeight="1">
      <c r="A4" s="6"/>
    </row>
    <row r="5" spans="1:10" ht="18">
      <c r="A5" s="179" t="s">
        <v>85</v>
      </c>
      <c r="B5" s="179"/>
      <c r="C5" s="179"/>
      <c r="D5" s="179"/>
      <c r="E5" s="179"/>
      <c r="F5" s="7" t="s">
        <v>83</v>
      </c>
      <c r="G5" s="178" t="s">
        <v>166</v>
      </c>
      <c r="H5" s="178"/>
      <c r="I5" s="178"/>
      <c r="J5" s="178"/>
    </row>
    <row r="6" spans="1:10" ht="15.75" thickBot="1">
      <c r="A6" s="8"/>
      <c r="J6" s="9" t="s">
        <v>76</v>
      </c>
    </row>
    <row r="7" spans="1:10" ht="12.75">
      <c r="A7" s="10"/>
      <c r="B7" s="11"/>
      <c r="C7" s="15" t="s">
        <v>103</v>
      </c>
      <c r="D7" s="119" t="s">
        <v>115</v>
      </c>
      <c r="E7" s="119"/>
      <c r="F7" s="16" t="s">
        <v>107</v>
      </c>
      <c r="G7" s="16" t="s">
        <v>110</v>
      </c>
      <c r="H7" s="16" t="s">
        <v>112</v>
      </c>
      <c r="I7" s="16" t="s">
        <v>112</v>
      </c>
      <c r="J7" s="120" t="s">
        <v>112</v>
      </c>
    </row>
    <row r="8" spans="1:10" ht="12.75">
      <c r="A8" s="121" t="s">
        <v>3</v>
      </c>
      <c r="B8" s="18" t="s">
        <v>49</v>
      </c>
      <c r="C8" s="22" t="s">
        <v>104</v>
      </c>
      <c r="D8" s="18" t="s">
        <v>116</v>
      </c>
      <c r="E8" s="18" t="s">
        <v>106</v>
      </c>
      <c r="F8" s="22" t="s">
        <v>108</v>
      </c>
      <c r="G8" s="22" t="s">
        <v>111</v>
      </c>
      <c r="H8" s="22" t="s">
        <v>185</v>
      </c>
      <c r="I8" s="22" t="s">
        <v>113</v>
      </c>
      <c r="J8" s="122" t="s">
        <v>118</v>
      </c>
    </row>
    <row r="9" spans="1:10" ht="12.75">
      <c r="A9" s="24"/>
      <c r="B9" s="18" t="s">
        <v>50</v>
      </c>
      <c r="C9" s="22" t="s">
        <v>105</v>
      </c>
      <c r="D9" s="18" t="s">
        <v>117</v>
      </c>
      <c r="E9" s="18" t="s">
        <v>105</v>
      </c>
      <c r="F9" s="22" t="s">
        <v>109</v>
      </c>
      <c r="G9" s="22" t="s">
        <v>109</v>
      </c>
      <c r="H9" s="22" t="s">
        <v>186</v>
      </c>
      <c r="I9" s="22" t="s">
        <v>114</v>
      </c>
      <c r="J9" s="122" t="s">
        <v>114</v>
      </c>
    </row>
    <row r="10" spans="1:10" ht="13.5" thickBot="1">
      <c r="A10" s="25"/>
      <c r="B10" s="26"/>
      <c r="C10" s="27" t="s">
        <v>178</v>
      </c>
      <c r="D10" s="27" t="s">
        <v>179</v>
      </c>
      <c r="E10" s="30" t="s">
        <v>180</v>
      </c>
      <c r="F10" s="145" t="s">
        <v>181</v>
      </c>
      <c r="G10" s="27" t="s">
        <v>183</v>
      </c>
      <c r="H10" s="27" t="s">
        <v>187</v>
      </c>
      <c r="I10" s="27" t="s">
        <v>184</v>
      </c>
      <c r="J10" s="144" t="s">
        <v>182</v>
      </c>
    </row>
    <row r="11" spans="1:10" s="38" customFormat="1" ht="23.25" customHeight="1">
      <c r="A11" s="32"/>
      <c r="B11" s="33"/>
      <c r="C11" s="34"/>
      <c r="D11" s="34"/>
      <c r="E11" s="34"/>
      <c r="F11" s="34"/>
      <c r="G11" s="34"/>
      <c r="H11" s="34"/>
      <c r="I11" s="34"/>
      <c r="J11" s="123"/>
    </row>
    <row r="12" spans="1:15" ht="12.75" customHeight="1">
      <c r="A12" s="39" t="s">
        <v>22</v>
      </c>
      <c r="B12" s="40">
        <v>71</v>
      </c>
      <c r="C12" s="41"/>
      <c r="D12" s="41"/>
      <c r="E12" s="41"/>
      <c r="F12" s="41"/>
      <c r="G12" s="41"/>
      <c r="H12" s="41"/>
      <c r="I12" s="41"/>
      <c r="J12" s="42">
        <f>SUM(C12:I12)</f>
        <v>0</v>
      </c>
      <c r="K12" s="62"/>
      <c r="L12" s="62"/>
      <c r="M12" s="62"/>
      <c r="N12" s="62"/>
      <c r="O12" s="62"/>
    </row>
    <row r="13" spans="1:15" ht="12.75" customHeight="1">
      <c r="A13" s="39" t="s">
        <v>23</v>
      </c>
      <c r="B13" s="40">
        <v>72</v>
      </c>
      <c r="C13" s="41"/>
      <c r="D13" s="41"/>
      <c r="E13" s="41"/>
      <c r="F13" s="41"/>
      <c r="G13" s="41"/>
      <c r="H13" s="41"/>
      <c r="I13" s="41"/>
      <c r="J13" s="42">
        <f aca="true" t="shared" si="0" ref="J13:J50">SUM(C13:I13)</f>
        <v>0</v>
      </c>
      <c r="K13" s="62"/>
      <c r="L13" s="62"/>
      <c r="M13" s="62"/>
      <c r="N13" s="62"/>
      <c r="O13" s="62"/>
    </row>
    <row r="14" spans="1:15" ht="12.75" customHeight="1">
      <c r="A14" s="39" t="s">
        <v>24</v>
      </c>
      <c r="B14" s="40">
        <v>73</v>
      </c>
      <c r="C14" s="41"/>
      <c r="D14" s="41"/>
      <c r="E14" s="41"/>
      <c r="F14" s="41"/>
      <c r="G14" s="41"/>
      <c r="H14" s="41"/>
      <c r="I14" s="41"/>
      <c r="J14" s="42">
        <f t="shared" si="0"/>
        <v>0</v>
      </c>
      <c r="K14" s="62"/>
      <c r="L14" s="62"/>
      <c r="M14" s="62"/>
      <c r="N14" s="62"/>
      <c r="O14" s="62"/>
    </row>
    <row r="15" spans="1:15" ht="12.75" customHeight="1">
      <c r="A15" s="39" t="s">
        <v>26</v>
      </c>
      <c r="B15" s="40">
        <v>74</v>
      </c>
      <c r="C15" s="41"/>
      <c r="D15" s="41"/>
      <c r="E15" s="41"/>
      <c r="F15" s="41"/>
      <c r="G15" s="41"/>
      <c r="H15" s="41"/>
      <c r="I15" s="41"/>
      <c r="J15" s="42">
        <f t="shared" si="0"/>
        <v>0</v>
      </c>
      <c r="K15" s="62"/>
      <c r="L15" s="62"/>
      <c r="M15" s="62"/>
      <c r="N15" s="62"/>
      <c r="O15" s="62"/>
    </row>
    <row r="16" spans="1:15" ht="12.75" customHeight="1">
      <c r="A16" s="39" t="s">
        <v>25</v>
      </c>
      <c r="B16" s="40">
        <v>75</v>
      </c>
      <c r="C16" s="41"/>
      <c r="D16" s="41"/>
      <c r="E16" s="41"/>
      <c r="F16" s="41"/>
      <c r="G16" s="41"/>
      <c r="H16" s="41"/>
      <c r="I16" s="41"/>
      <c r="J16" s="42">
        <f t="shared" si="0"/>
        <v>0</v>
      </c>
      <c r="K16" s="62"/>
      <c r="L16" s="62"/>
      <c r="M16" s="62"/>
      <c r="N16" s="62"/>
      <c r="O16" s="62"/>
    </row>
    <row r="17" spans="1:15" ht="12.75" customHeight="1">
      <c r="A17" s="39" t="s">
        <v>27</v>
      </c>
      <c r="B17" s="40">
        <v>76</v>
      </c>
      <c r="C17" s="41">
        <v>158857</v>
      </c>
      <c r="D17" s="41"/>
      <c r="E17" s="41">
        <v>16434</v>
      </c>
      <c r="F17" s="41">
        <v>3900</v>
      </c>
      <c r="G17" s="41"/>
      <c r="H17" s="41"/>
      <c r="I17" s="41"/>
      <c r="J17" s="42">
        <f t="shared" si="0"/>
        <v>179191</v>
      </c>
      <c r="K17" s="62"/>
      <c r="L17" s="62"/>
      <c r="M17" s="62"/>
      <c r="N17" s="62"/>
      <c r="O17" s="62"/>
    </row>
    <row r="18" spans="1:15" ht="12.75" customHeight="1">
      <c r="A18" s="39" t="s">
        <v>28</v>
      </c>
      <c r="B18" s="40">
        <v>77</v>
      </c>
      <c r="C18" s="41"/>
      <c r="D18" s="41"/>
      <c r="E18" s="41"/>
      <c r="F18" s="41"/>
      <c r="G18" s="41"/>
      <c r="H18" s="41"/>
      <c r="I18" s="41"/>
      <c r="J18" s="42">
        <f t="shared" si="0"/>
        <v>0</v>
      </c>
      <c r="K18" s="62"/>
      <c r="L18" s="62"/>
      <c r="M18" s="62"/>
      <c r="N18" s="62"/>
      <c r="O18" s="62"/>
    </row>
    <row r="19" spans="1:15" ht="12.75" customHeight="1">
      <c r="A19" s="39" t="s">
        <v>29</v>
      </c>
      <c r="B19" s="40">
        <v>78</v>
      </c>
      <c r="C19" s="41"/>
      <c r="D19" s="41"/>
      <c r="E19" s="41"/>
      <c r="F19" s="41"/>
      <c r="G19" s="41"/>
      <c r="H19" s="41"/>
      <c r="I19" s="41"/>
      <c r="J19" s="42">
        <f t="shared" si="0"/>
        <v>0</v>
      </c>
      <c r="K19" s="62"/>
      <c r="L19" s="62"/>
      <c r="M19" s="62"/>
      <c r="N19" s="62"/>
      <c r="O19" s="62"/>
    </row>
    <row r="20" spans="1:15" ht="12.75" customHeight="1">
      <c r="A20" s="39" t="s">
        <v>30</v>
      </c>
      <c r="B20" s="40">
        <v>79</v>
      </c>
      <c r="C20" s="41"/>
      <c r="D20" s="41"/>
      <c r="E20" s="41"/>
      <c r="F20" s="41"/>
      <c r="G20" s="41"/>
      <c r="H20" s="41"/>
      <c r="I20" s="41"/>
      <c r="J20" s="42">
        <f t="shared" si="0"/>
        <v>0</v>
      </c>
      <c r="K20" s="62"/>
      <c r="L20" s="62"/>
      <c r="M20" s="62"/>
      <c r="N20" s="62"/>
      <c r="O20" s="62"/>
    </row>
    <row r="21" spans="1:15" ht="12.75" customHeight="1">
      <c r="A21" s="39" t="s">
        <v>31</v>
      </c>
      <c r="B21" s="40">
        <v>80</v>
      </c>
      <c r="C21" s="41"/>
      <c r="D21" s="41"/>
      <c r="E21" s="41"/>
      <c r="F21" s="41"/>
      <c r="G21" s="41"/>
      <c r="H21" s="41"/>
      <c r="I21" s="41"/>
      <c r="J21" s="42">
        <f t="shared" si="0"/>
        <v>0</v>
      </c>
      <c r="K21" s="62"/>
      <c r="L21" s="62"/>
      <c r="M21" s="62"/>
      <c r="N21" s="62"/>
      <c r="O21" s="62"/>
    </row>
    <row r="22" spans="1:18" s="43" customFormat="1" ht="12.75" customHeight="1">
      <c r="A22" s="39" t="s">
        <v>38</v>
      </c>
      <c r="B22" s="40">
        <v>81</v>
      </c>
      <c r="C22" s="41"/>
      <c r="D22" s="41"/>
      <c r="E22" s="41"/>
      <c r="F22" s="41"/>
      <c r="G22" s="41"/>
      <c r="H22" s="41"/>
      <c r="I22" s="41"/>
      <c r="J22" s="42">
        <f t="shared" si="0"/>
        <v>0</v>
      </c>
      <c r="K22" s="62"/>
      <c r="L22" s="62"/>
      <c r="M22" s="62"/>
      <c r="N22" s="62"/>
      <c r="O22" s="62"/>
      <c r="P22" s="2"/>
      <c r="Q22" s="2"/>
      <c r="R22" s="2"/>
    </row>
    <row r="23" spans="1:15" ht="12.75">
      <c r="A23" s="39" t="s">
        <v>39</v>
      </c>
      <c r="B23" s="40">
        <v>82</v>
      </c>
      <c r="C23" s="41">
        <v>74163</v>
      </c>
      <c r="D23" s="41"/>
      <c r="E23" s="41">
        <v>7672</v>
      </c>
      <c r="F23" s="41">
        <v>3900</v>
      </c>
      <c r="G23" s="41"/>
      <c r="H23" s="41"/>
      <c r="I23" s="41"/>
      <c r="J23" s="42">
        <f t="shared" si="0"/>
        <v>85735</v>
      </c>
      <c r="K23" s="62"/>
      <c r="L23" s="62"/>
      <c r="M23" s="62"/>
      <c r="N23" s="62"/>
      <c r="O23" s="62"/>
    </row>
    <row r="24" spans="1:15" ht="12.75">
      <c r="A24" s="39" t="s">
        <v>32</v>
      </c>
      <c r="B24" s="40">
        <v>83</v>
      </c>
      <c r="C24" s="41">
        <v>67560</v>
      </c>
      <c r="D24" s="41"/>
      <c r="E24" s="41">
        <v>6989</v>
      </c>
      <c r="F24" s="41">
        <v>3900</v>
      </c>
      <c r="G24" s="41"/>
      <c r="H24" s="41"/>
      <c r="I24" s="41"/>
      <c r="J24" s="42">
        <f t="shared" si="0"/>
        <v>78449</v>
      </c>
      <c r="K24" s="62"/>
      <c r="L24" s="62"/>
      <c r="M24" s="62"/>
      <c r="N24" s="62"/>
      <c r="O24" s="62"/>
    </row>
    <row r="25" spans="1:15" ht="12.75">
      <c r="A25" s="39" t="s">
        <v>33</v>
      </c>
      <c r="B25" s="40">
        <v>84</v>
      </c>
      <c r="C25" s="41">
        <v>693277</v>
      </c>
      <c r="D25" s="41"/>
      <c r="E25" s="41">
        <v>71718</v>
      </c>
      <c r="F25" s="41">
        <v>33215</v>
      </c>
      <c r="G25" s="41">
        <v>28930</v>
      </c>
      <c r="H25" s="41"/>
      <c r="I25" s="41"/>
      <c r="J25" s="42">
        <f t="shared" si="0"/>
        <v>827140</v>
      </c>
      <c r="K25" s="62"/>
      <c r="L25" s="62"/>
      <c r="M25" s="62"/>
      <c r="N25" s="62"/>
      <c r="O25" s="62"/>
    </row>
    <row r="26" spans="1:15" ht="12.75">
      <c r="A26" s="39" t="s">
        <v>34</v>
      </c>
      <c r="B26" s="40">
        <v>85</v>
      </c>
      <c r="C26" s="41"/>
      <c r="D26" s="41"/>
      <c r="E26" s="41"/>
      <c r="F26" s="41"/>
      <c r="G26" s="41"/>
      <c r="H26" s="41"/>
      <c r="I26" s="41"/>
      <c r="J26" s="42">
        <f t="shared" si="0"/>
        <v>0</v>
      </c>
      <c r="K26" s="62"/>
      <c r="L26" s="62"/>
      <c r="M26" s="62"/>
      <c r="N26" s="62"/>
      <c r="O26" s="62"/>
    </row>
    <row r="27" spans="1:15" ht="12.75">
      <c r="A27" s="39" t="s">
        <v>35</v>
      </c>
      <c r="B27" s="40">
        <v>86</v>
      </c>
      <c r="C27" s="41">
        <v>227984</v>
      </c>
      <c r="D27" s="41"/>
      <c r="E27" s="41">
        <v>23585</v>
      </c>
      <c r="F27" s="41">
        <v>7085</v>
      </c>
      <c r="G27" s="41"/>
      <c r="H27" s="41"/>
      <c r="I27" s="41"/>
      <c r="J27" s="42">
        <f t="shared" si="0"/>
        <v>258654</v>
      </c>
      <c r="K27" s="62"/>
      <c r="L27" s="62"/>
      <c r="M27" s="62"/>
      <c r="N27" s="62"/>
      <c r="O27" s="62"/>
    </row>
    <row r="28" spans="1:15" ht="12.75">
      <c r="A28" s="39" t="s">
        <v>36</v>
      </c>
      <c r="B28" s="40">
        <v>87</v>
      </c>
      <c r="C28" s="41">
        <v>57021</v>
      </c>
      <c r="D28" s="41"/>
      <c r="E28" s="41">
        <v>5899</v>
      </c>
      <c r="F28" s="41">
        <v>1950</v>
      </c>
      <c r="G28" s="41"/>
      <c r="H28" s="41"/>
      <c r="I28" s="41"/>
      <c r="J28" s="42">
        <f t="shared" si="0"/>
        <v>64870</v>
      </c>
      <c r="K28" s="62"/>
      <c r="L28" s="62"/>
      <c r="M28" s="62"/>
      <c r="N28" s="62"/>
      <c r="O28" s="62"/>
    </row>
    <row r="29" spans="1:15" ht="12.75">
      <c r="A29" s="39" t="s">
        <v>37</v>
      </c>
      <c r="B29" s="40">
        <v>88</v>
      </c>
      <c r="C29" s="41">
        <v>69206</v>
      </c>
      <c r="D29" s="41"/>
      <c r="E29" s="41">
        <v>7159</v>
      </c>
      <c r="F29" s="41">
        <v>1950</v>
      </c>
      <c r="G29" s="41"/>
      <c r="H29" s="41"/>
      <c r="I29" s="41"/>
      <c r="J29" s="42">
        <f t="shared" si="0"/>
        <v>78315</v>
      </c>
      <c r="K29" s="62"/>
      <c r="L29" s="62"/>
      <c r="M29" s="62"/>
      <c r="N29" s="62"/>
      <c r="O29" s="62"/>
    </row>
    <row r="30" spans="1:15" ht="12.75">
      <c r="A30" s="39" t="s">
        <v>40</v>
      </c>
      <c r="B30" s="40">
        <v>89</v>
      </c>
      <c r="C30" s="41">
        <v>92800</v>
      </c>
      <c r="D30" s="41"/>
      <c r="E30" s="41">
        <v>9600</v>
      </c>
      <c r="F30" s="41">
        <v>1950</v>
      </c>
      <c r="G30" s="41"/>
      <c r="H30" s="41"/>
      <c r="I30" s="41"/>
      <c r="J30" s="42">
        <f t="shared" si="0"/>
        <v>104350</v>
      </c>
      <c r="K30" s="62"/>
      <c r="L30" s="62"/>
      <c r="M30" s="62"/>
      <c r="N30" s="62"/>
      <c r="O30" s="62"/>
    </row>
    <row r="31" spans="1:15" ht="12.75">
      <c r="A31" s="39" t="s">
        <v>41</v>
      </c>
      <c r="B31" s="40">
        <v>90</v>
      </c>
      <c r="C31" s="41"/>
      <c r="D31" s="41"/>
      <c r="E31" s="41"/>
      <c r="F31" s="41"/>
      <c r="G31" s="41"/>
      <c r="H31" s="41"/>
      <c r="I31" s="41"/>
      <c r="J31" s="42">
        <f t="shared" si="0"/>
        <v>0</v>
      </c>
      <c r="K31" s="62"/>
      <c r="L31" s="62"/>
      <c r="M31" s="62"/>
      <c r="N31" s="62"/>
      <c r="O31" s="62"/>
    </row>
    <row r="32" spans="1:15" s="46" customFormat="1" ht="12.75">
      <c r="A32" s="44" t="s">
        <v>73</v>
      </c>
      <c r="B32" s="40">
        <v>92</v>
      </c>
      <c r="C32" s="45">
        <f aca="true" t="shared" si="1" ref="C32:I32">SUM(C12:C31)</f>
        <v>1440868</v>
      </c>
      <c r="D32" s="45">
        <f>SUM(D12:D31)</f>
        <v>0</v>
      </c>
      <c r="E32" s="45">
        <f t="shared" si="1"/>
        <v>149056</v>
      </c>
      <c r="F32" s="45">
        <f t="shared" si="1"/>
        <v>57850</v>
      </c>
      <c r="G32" s="45">
        <f t="shared" si="1"/>
        <v>28930</v>
      </c>
      <c r="H32" s="45">
        <f t="shared" si="1"/>
        <v>0</v>
      </c>
      <c r="I32" s="45">
        <f t="shared" si="1"/>
        <v>0</v>
      </c>
      <c r="J32" s="42">
        <f t="shared" si="0"/>
        <v>1676704</v>
      </c>
      <c r="K32" s="124"/>
      <c r="L32" s="124"/>
      <c r="M32" s="124"/>
      <c r="N32" s="124"/>
      <c r="O32" s="124"/>
    </row>
    <row r="33" spans="1:15" ht="12.75">
      <c r="A33" s="47" t="s">
        <v>64</v>
      </c>
      <c r="B33" s="40">
        <v>104</v>
      </c>
      <c r="C33" s="41"/>
      <c r="D33" s="41"/>
      <c r="E33" s="41"/>
      <c r="F33" s="41"/>
      <c r="G33" s="41"/>
      <c r="H33" s="41"/>
      <c r="I33" s="41"/>
      <c r="J33" s="42">
        <f t="shared" si="0"/>
        <v>0</v>
      </c>
      <c r="K33" s="62"/>
      <c r="L33" s="62"/>
      <c r="M33" s="62"/>
      <c r="N33" s="62"/>
      <c r="O33" s="62"/>
    </row>
    <row r="34" spans="1:15" ht="12.75">
      <c r="A34" s="47" t="s">
        <v>65</v>
      </c>
      <c r="B34" s="40">
        <v>105</v>
      </c>
      <c r="C34" s="41"/>
      <c r="D34" s="41"/>
      <c r="E34" s="41"/>
      <c r="F34" s="41"/>
      <c r="G34" s="41"/>
      <c r="H34" s="41"/>
      <c r="I34" s="41"/>
      <c r="J34" s="42">
        <f t="shared" si="0"/>
        <v>0</v>
      </c>
      <c r="K34" s="62"/>
      <c r="L34" s="62"/>
      <c r="M34" s="62"/>
      <c r="N34" s="62"/>
      <c r="O34" s="62"/>
    </row>
    <row r="35" spans="1:15" ht="12.75">
      <c r="A35" s="47" t="s">
        <v>66</v>
      </c>
      <c r="B35" s="40">
        <v>106</v>
      </c>
      <c r="C35" s="41"/>
      <c r="D35" s="41"/>
      <c r="E35" s="41"/>
      <c r="F35" s="41"/>
      <c r="G35" s="41"/>
      <c r="H35" s="41"/>
      <c r="I35" s="41"/>
      <c r="J35" s="42">
        <f t="shared" si="0"/>
        <v>0</v>
      </c>
      <c r="K35" s="62"/>
      <c r="L35" s="62"/>
      <c r="M35" s="62"/>
      <c r="N35" s="62"/>
      <c r="O35" s="62"/>
    </row>
    <row r="36" spans="1:15" ht="12.75">
      <c r="A36" s="47" t="s">
        <v>67</v>
      </c>
      <c r="B36" s="40">
        <v>107</v>
      </c>
      <c r="C36" s="41"/>
      <c r="D36" s="41"/>
      <c r="E36" s="41"/>
      <c r="F36" s="41"/>
      <c r="G36" s="41"/>
      <c r="H36" s="41"/>
      <c r="I36" s="41"/>
      <c r="J36" s="42">
        <f t="shared" si="0"/>
        <v>0</v>
      </c>
      <c r="K36" s="62"/>
      <c r="L36" s="62"/>
      <c r="M36" s="62"/>
      <c r="N36" s="62"/>
      <c r="O36" s="62"/>
    </row>
    <row r="37" spans="1:15" ht="12.75">
      <c r="A37" s="47" t="s">
        <v>68</v>
      </c>
      <c r="B37" s="40">
        <v>108</v>
      </c>
      <c r="C37" s="41"/>
      <c r="D37" s="41"/>
      <c r="E37" s="41"/>
      <c r="F37" s="41"/>
      <c r="G37" s="41"/>
      <c r="H37" s="41"/>
      <c r="I37" s="41"/>
      <c r="J37" s="42">
        <f t="shared" si="0"/>
        <v>0</v>
      </c>
      <c r="K37" s="62"/>
      <c r="L37" s="62"/>
      <c r="M37" s="62"/>
      <c r="N37" s="62"/>
      <c r="O37" s="62"/>
    </row>
    <row r="38" spans="1:15" ht="12.75">
      <c r="A38" s="47" t="s">
        <v>69</v>
      </c>
      <c r="B38" s="40">
        <v>109</v>
      </c>
      <c r="C38" s="41"/>
      <c r="D38" s="41"/>
      <c r="E38" s="41"/>
      <c r="F38" s="41"/>
      <c r="G38" s="41"/>
      <c r="H38" s="41"/>
      <c r="I38" s="41"/>
      <c r="J38" s="42">
        <f t="shared" si="0"/>
        <v>0</v>
      </c>
      <c r="K38" s="62"/>
      <c r="L38" s="62"/>
      <c r="M38" s="62"/>
      <c r="N38" s="62"/>
      <c r="O38" s="62"/>
    </row>
    <row r="39" spans="1:15" s="46" customFormat="1" ht="12.75">
      <c r="A39" s="44" t="s">
        <v>72</v>
      </c>
      <c r="B39" s="40">
        <v>110</v>
      </c>
      <c r="C39" s="45">
        <f aca="true" t="shared" si="2" ref="C39:I39">SUM(C33:C38)</f>
        <v>0</v>
      </c>
      <c r="D39" s="45">
        <f>SUM(D33:D38)</f>
        <v>0</v>
      </c>
      <c r="E39" s="45">
        <f t="shared" si="2"/>
        <v>0</v>
      </c>
      <c r="F39" s="45">
        <f t="shared" si="2"/>
        <v>0</v>
      </c>
      <c r="G39" s="45">
        <f t="shared" si="2"/>
        <v>0</v>
      </c>
      <c r="H39" s="45">
        <f t="shared" si="2"/>
        <v>0</v>
      </c>
      <c r="I39" s="45">
        <f t="shared" si="2"/>
        <v>0</v>
      </c>
      <c r="J39" s="42">
        <f t="shared" si="0"/>
        <v>0</v>
      </c>
      <c r="K39" s="124"/>
      <c r="L39" s="124"/>
      <c r="M39" s="124"/>
      <c r="N39" s="124"/>
      <c r="O39" s="124"/>
    </row>
    <row r="40" spans="1:15" ht="12.75">
      <c r="A40" s="48" t="s">
        <v>57</v>
      </c>
      <c r="B40" s="40">
        <v>111</v>
      </c>
      <c r="C40" s="41"/>
      <c r="D40" s="41"/>
      <c r="E40" s="41"/>
      <c r="F40" s="41"/>
      <c r="G40" s="41"/>
      <c r="H40" s="41"/>
      <c r="I40" s="41"/>
      <c r="J40" s="42">
        <f t="shared" si="0"/>
        <v>0</v>
      </c>
      <c r="K40" s="62"/>
      <c r="L40" s="62"/>
      <c r="M40" s="62"/>
      <c r="N40" s="62"/>
      <c r="O40" s="62"/>
    </row>
    <row r="41" spans="1:15" ht="12.75">
      <c r="A41" s="48" t="s">
        <v>58</v>
      </c>
      <c r="B41" s="40">
        <v>112</v>
      </c>
      <c r="C41" s="41"/>
      <c r="D41" s="41"/>
      <c r="E41" s="41"/>
      <c r="F41" s="41"/>
      <c r="G41" s="41"/>
      <c r="H41" s="41"/>
      <c r="I41" s="41"/>
      <c r="J41" s="42">
        <f t="shared" si="0"/>
        <v>0</v>
      </c>
      <c r="K41" s="62"/>
      <c r="L41" s="62"/>
      <c r="M41" s="62"/>
      <c r="N41" s="62"/>
      <c r="O41" s="62"/>
    </row>
    <row r="42" spans="1:15" ht="12.75">
      <c r="A42" s="48" t="s">
        <v>59</v>
      </c>
      <c r="B42" s="40">
        <v>113</v>
      </c>
      <c r="C42" s="41">
        <v>336531</v>
      </c>
      <c r="D42" s="41"/>
      <c r="E42" s="41">
        <v>34814</v>
      </c>
      <c r="F42" s="41">
        <v>3900</v>
      </c>
      <c r="G42" s="41">
        <v>7311</v>
      </c>
      <c r="H42" s="41"/>
      <c r="I42" s="41"/>
      <c r="J42" s="42">
        <f t="shared" si="0"/>
        <v>382556</v>
      </c>
      <c r="K42" s="62"/>
      <c r="L42" s="62"/>
      <c r="M42" s="62"/>
      <c r="N42" s="62"/>
      <c r="O42" s="62"/>
    </row>
    <row r="43" spans="1:15" ht="12.75">
      <c r="A43" s="48" t="s">
        <v>60</v>
      </c>
      <c r="B43" s="40">
        <v>114</v>
      </c>
      <c r="C43" s="41">
        <v>527431</v>
      </c>
      <c r="D43" s="41"/>
      <c r="E43" s="41">
        <v>54562</v>
      </c>
      <c r="F43" s="41">
        <v>6890</v>
      </c>
      <c r="G43" s="41">
        <v>11458</v>
      </c>
      <c r="H43" s="41"/>
      <c r="I43" s="41"/>
      <c r="J43" s="42">
        <f t="shared" si="0"/>
        <v>600341</v>
      </c>
      <c r="K43" s="62"/>
      <c r="L43" s="62"/>
      <c r="M43" s="62"/>
      <c r="N43" s="62"/>
      <c r="O43" s="62"/>
    </row>
    <row r="44" spans="1:15" ht="12.75">
      <c r="A44" s="48" t="s">
        <v>61</v>
      </c>
      <c r="B44" s="40">
        <v>115</v>
      </c>
      <c r="C44" s="41">
        <v>1283854</v>
      </c>
      <c r="D44" s="41"/>
      <c r="E44" s="41">
        <v>132812</v>
      </c>
      <c r="F44" s="41">
        <v>12610</v>
      </c>
      <c r="G44" s="41">
        <v>20421</v>
      </c>
      <c r="H44" s="41"/>
      <c r="I44" s="41"/>
      <c r="J44" s="42">
        <f t="shared" si="0"/>
        <v>1449697</v>
      </c>
      <c r="K44" s="62"/>
      <c r="L44" s="62"/>
      <c r="M44" s="62"/>
      <c r="N44" s="62"/>
      <c r="O44" s="62"/>
    </row>
    <row r="45" spans="1:15" ht="12.75">
      <c r="A45" s="48" t="s">
        <v>62</v>
      </c>
      <c r="B45" s="40">
        <v>119</v>
      </c>
      <c r="C45" s="41">
        <v>3123360</v>
      </c>
      <c r="D45" s="41"/>
      <c r="E45" s="41">
        <v>323106</v>
      </c>
      <c r="F45" s="41">
        <v>61425</v>
      </c>
      <c r="G45" s="41">
        <v>67662</v>
      </c>
      <c r="H45" s="41"/>
      <c r="I45" s="41"/>
      <c r="J45" s="42">
        <f t="shared" si="0"/>
        <v>3575553</v>
      </c>
      <c r="K45" s="62"/>
      <c r="L45" s="62"/>
      <c r="M45" s="62"/>
      <c r="N45" s="62"/>
      <c r="O45" s="62"/>
    </row>
    <row r="46" spans="1:15" ht="12.75">
      <c r="A46" s="48" t="s">
        <v>63</v>
      </c>
      <c r="B46" s="40">
        <v>120</v>
      </c>
      <c r="C46" s="41">
        <v>13598667</v>
      </c>
      <c r="D46" s="41"/>
      <c r="E46" s="41">
        <v>1406759</v>
      </c>
      <c r="F46" s="41">
        <v>415805</v>
      </c>
      <c r="G46" s="41">
        <v>268877</v>
      </c>
      <c r="H46" s="41"/>
      <c r="I46" s="41">
        <v>41228</v>
      </c>
      <c r="J46" s="42">
        <f t="shared" si="0"/>
        <v>15731336</v>
      </c>
      <c r="K46" s="62"/>
      <c r="L46" s="62"/>
      <c r="M46" s="62"/>
      <c r="N46" s="62"/>
      <c r="O46" s="62"/>
    </row>
    <row r="47" spans="1:15" s="46" customFormat="1" ht="12.75">
      <c r="A47" s="44" t="s">
        <v>74</v>
      </c>
      <c r="B47" s="45">
        <v>121</v>
      </c>
      <c r="C47" s="45">
        <f aca="true" t="shared" si="3" ref="C47:I47">SUM(C40:C46)</f>
        <v>18869843</v>
      </c>
      <c r="D47" s="45">
        <f>SUM(D40:D46)</f>
        <v>0</v>
      </c>
      <c r="E47" s="45">
        <f t="shared" si="3"/>
        <v>1952053</v>
      </c>
      <c r="F47" s="45">
        <f t="shared" si="3"/>
        <v>500630</v>
      </c>
      <c r="G47" s="45">
        <f t="shared" si="3"/>
        <v>375729</v>
      </c>
      <c r="H47" s="45">
        <f t="shared" si="3"/>
        <v>0</v>
      </c>
      <c r="I47" s="45">
        <f t="shared" si="3"/>
        <v>41228</v>
      </c>
      <c r="J47" s="42">
        <f t="shared" si="0"/>
        <v>21739483</v>
      </c>
      <c r="K47" s="124"/>
      <c r="L47" s="124"/>
      <c r="M47" s="124"/>
      <c r="N47" s="124"/>
      <c r="O47" s="124"/>
    </row>
    <row r="48" spans="1:15" s="46" customFormat="1" ht="12.75">
      <c r="A48" s="44" t="s">
        <v>119</v>
      </c>
      <c r="B48" s="45">
        <v>152</v>
      </c>
      <c r="C48" s="45">
        <f aca="true" t="shared" si="4" ref="C48:I48">C32+C39+C47</f>
        <v>20310711</v>
      </c>
      <c r="D48" s="45">
        <f>D32+D39+D47</f>
        <v>0</v>
      </c>
      <c r="E48" s="45">
        <f t="shared" si="4"/>
        <v>2101109</v>
      </c>
      <c r="F48" s="45">
        <f t="shared" si="4"/>
        <v>558480</v>
      </c>
      <c r="G48" s="45">
        <f t="shared" si="4"/>
        <v>404659</v>
      </c>
      <c r="H48" s="45">
        <f t="shared" si="4"/>
        <v>0</v>
      </c>
      <c r="I48" s="45">
        <f t="shared" si="4"/>
        <v>41228</v>
      </c>
      <c r="J48" s="42">
        <f t="shared" si="0"/>
        <v>23416187</v>
      </c>
      <c r="K48" s="124"/>
      <c r="L48" s="124"/>
      <c r="M48" s="124"/>
      <c r="N48" s="124"/>
      <c r="O48" s="124"/>
    </row>
    <row r="49" spans="1:15" s="46" customFormat="1" ht="12.75">
      <c r="A49" s="44" t="s">
        <v>51</v>
      </c>
      <c r="B49" s="45">
        <v>158</v>
      </c>
      <c r="C49" s="49">
        <v>69167</v>
      </c>
      <c r="D49" s="49"/>
      <c r="E49" s="49">
        <v>7155</v>
      </c>
      <c r="F49" s="49">
        <v>1827</v>
      </c>
      <c r="G49" s="49"/>
      <c r="H49" s="49"/>
      <c r="I49" s="49"/>
      <c r="J49" s="42">
        <f t="shared" si="0"/>
        <v>78149</v>
      </c>
      <c r="K49" s="124"/>
      <c r="L49" s="124"/>
      <c r="M49" s="124"/>
      <c r="N49" s="124"/>
      <c r="O49" s="124"/>
    </row>
    <row r="50" spans="1:15" s="46" customFormat="1" ht="12.75">
      <c r="A50" s="44" t="s">
        <v>75</v>
      </c>
      <c r="B50" s="45">
        <v>159</v>
      </c>
      <c r="C50" s="45">
        <f aca="true" t="shared" si="5" ref="C50:I50">C48+C49</f>
        <v>20379878</v>
      </c>
      <c r="D50" s="45">
        <f>D48+D49</f>
        <v>0</v>
      </c>
      <c r="E50" s="45">
        <f t="shared" si="5"/>
        <v>2108264</v>
      </c>
      <c r="F50" s="45">
        <f t="shared" si="5"/>
        <v>560307</v>
      </c>
      <c r="G50" s="45">
        <f t="shared" si="5"/>
        <v>404659</v>
      </c>
      <c r="H50" s="45">
        <f t="shared" si="5"/>
        <v>0</v>
      </c>
      <c r="I50" s="45">
        <f t="shared" si="5"/>
        <v>41228</v>
      </c>
      <c r="J50" s="42">
        <f t="shared" si="0"/>
        <v>23494336</v>
      </c>
      <c r="K50" s="124"/>
      <c r="L50" s="124"/>
      <c r="M50" s="124"/>
      <c r="N50" s="124"/>
      <c r="O50" s="124"/>
    </row>
    <row r="51" spans="1:14" s="46" customFormat="1" ht="12.75">
      <c r="A51" s="111"/>
      <c r="B51" s="112"/>
      <c r="C51" s="112"/>
      <c r="D51" s="112"/>
      <c r="E51" s="112"/>
      <c r="F51" s="112"/>
      <c r="G51" s="112"/>
      <c r="H51" s="112"/>
      <c r="I51" s="112"/>
      <c r="J51" s="113"/>
      <c r="K51" s="50"/>
      <c r="L51" s="50"/>
      <c r="M51" s="50"/>
      <c r="N51" s="50"/>
    </row>
    <row r="52" spans="1:14" s="46" customFormat="1" ht="15" customHeight="1">
      <c r="A52" s="190" t="s">
        <v>163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37"/>
      <c r="N52" s="133"/>
    </row>
    <row r="53" spans="1:14" s="46" customFormat="1" ht="12.75">
      <c r="A53" s="167" t="s">
        <v>3</v>
      </c>
      <c r="B53" s="134" t="s">
        <v>49</v>
      </c>
      <c r="C53" s="135" t="s">
        <v>188</v>
      </c>
      <c r="D53" s="135" t="s">
        <v>189</v>
      </c>
      <c r="E53" s="135" t="s">
        <v>106</v>
      </c>
      <c r="F53" s="135" t="s">
        <v>190</v>
      </c>
      <c r="G53" s="135" t="s">
        <v>191</v>
      </c>
      <c r="H53" s="135" t="s">
        <v>192</v>
      </c>
      <c r="I53" s="135" t="s">
        <v>192</v>
      </c>
      <c r="J53" s="135" t="s">
        <v>192</v>
      </c>
      <c r="K53" s="163" t="s">
        <v>160</v>
      </c>
      <c r="L53" s="164"/>
      <c r="M53" s="125"/>
      <c r="N53" s="126"/>
    </row>
    <row r="54" spans="1:14" s="46" customFormat="1" ht="12.75">
      <c r="A54" s="168"/>
      <c r="B54" s="52" t="s">
        <v>50</v>
      </c>
      <c r="C54" s="53" t="s">
        <v>105</v>
      </c>
      <c r="D54" s="53" t="s">
        <v>105</v>
      </c>
      <c r="E54" s="53" t="s">
        <v>105</v>
      </c>
      <c r="F54" s="53" t="s">
        <v>109</v>
      </c>
      <c r="G54" s="53" t="s">
        <v>109</v>
      </c>
      <c r="H54" s="53" t="s">
        <v>193</v>
      </c>
      <c r="I54" s="53" t="s">
        <v>194</v>
      </c>
      <c r="J54" s="115" t="s">
        <v>114</v>
      </c>
      <c r="K54" s="52" t="s">
        <v>162</v>
      </c>
      <c r="L54" s="127" t="s">
        <v>161</v>
      </c>
      <c r="M54" s="125"/>
      <c r="N54" s="126"/>
    </row>
    <row r="55" spans="1:16" s="46" customFormat="1" ht="12.75">
      <c r="A55" s="54"/>
      <c r="B55" s="55">
        <f>IF(A55="","",VLOOKUP(A55,$A$12:$B$50,2,FALSE))</f>
      </c>
      <c r="C55" s="55"/>
      <c r="D55" s="55"/>
      <c r="E55" s="55"/>
      <c r="F55" s="55"/>
      <c r="G55" s="55"/>
      <c r="H55" s="55"/>
      <c r="I55" s="55"/>
      <c r="J55" s="128"/>
      <c r="K55" s="55"/>
      <c r="L55" s="56"/>
      <c r="M55" s="129"/>
      <c r="N55" s="112"/>
      <c r="O55" s="114"/>
      <c r="P55" s="130"/>
    </row>
    <row r="56" spans="1:16" s="46" customFormat="1" ht="12.75">
      <c r="A56" s="58"/>
      <c r="B56" s="59">
        <f>IF(A56="","",VLOOKUP(A56,$A$12:$B$50,2,FALSE))</f>
      </c>
      <c r="C56" s="59"/>
      <c r="D56" s="59"/>
      <c r="E56" s="59"/>
      <c r="F56" s="59"/>
      <c r="G56" s="59"/>
      <c r="H56" s="59"/>
      <c r="I56" s="59"/>
      <c r="J56" s="131"/>
      <c r="K56" s="59"/>
      <c r="L56" s="60"/>
      <c r="M56" s="129"/>
      <c r="N56" s="112"/>
      <c r="O56" s="114"/>
      <c r="P56" s="130"/>
    </row>
    <row r="57" spans="1:16" s="46" customFormat="1" ht="12.75">
      <c r="A57" s="58"/>
      <c r="B57" s="59">
        <f>IF(A57="","",VLOOKUP(A57,$A$12:$B$50,2,FALSE))</f>
      </c>
      <c r="C57" s="59"/>
      <c r="D57" s="59"/>
      <c r="E57" s="59"/>
      <c r="F57" s="59"/>
      <c r="G57" s="59"/>
      <c r="H57" s="59"/>
      <c r="I57" s="59"/>
      <c r="J57" s="131"/>
      <c r="K57" s="59"/>
      <c r="L57" s="60"/>
      <c r="M57" s="129"/>
      <c r="N57" s="112"/>
      <c r="O57" s="114"/>
      <c r="P57" s="130"/>
    </row>
    <row r="58" spans="1:16" ht="12.75">
      <c r="A58" s="58"/>
      <c r="B58" s="59">
        <f>IF(A58="","",VLOOKUP(A58,$A$12:$B$50,2,FALSE))</f>
      </c>
      <c r="C58" s="59"/>
      <c r="D58" s="59"/>
      <c r="E58" s="59"/>
      <c r="F58" s="59"/>
      <c r="G58" s="59"/>
      <c r="H58" s="59"/>
      <c r="I58" s="59"/>
      <c r="J58" s="59"/>
      <c r="K58" s="59"/>
      <c r="L58" s="60"/>
      <c r="M58" s="129"/>
      <c r="N58" s="112"/>
      <c r="O58" s="132"/>
      <c r="P58" s="43"/>
    </row>
    <row r="60" spans="1:6" ht="12.75">
      <c r="A60" s="61" t="s">
        <v>21</v>
      </c>
      <c r="B60" s="188" t="s">
        <v>215</v>
      </c>
      <c r="C60" s="188"/>
      <c r="D60" s="188"/>
      <c r="E60" s="188"/>
      <c r="F60" s="62"/>
    </row>
    <row r="61" spans="8:9" ht="12.75">
      <c r="H61" s="187" t="s">
        <v>210</v>
      </c>
      <c r="I61" s="187"/>
    </row>
    <row r="62" spans="8:9" ht="12.75">
      <c r="H62" s="186" t="s">
        <v>48</v>
      </c>
      <c r="I62" s="186"/>
    </row>
  </sheetData>
  <sheetProtection/>
  <mergeCells count="10">
    <mergeCell ref="B60:E60"/>
    <mergeCell ref="H61:I61"/>
    <mergeCell ref="H62:I62"/>
    <mergeCell ref="H2:I2"/>
    <mergeCell ref="H3:I3"/>
    <mergeCell ref="A5:E5"/>
    <mergeCell ref="G5:J5"/>
    <mergeCell ref="A52:L52"/>
    <mergeCell ref="A53:A54"/>
    <mergeCell ref="K53:L53"/>
  </mergeCells>
  <dataValidations count="1">
    <dataValidation type="list" allowBlank="1" showInputMessage="1" showErrorMessage="1" sqref="A55:A58">
      <formula1>Illetmény_besorolás</formula1>
    </dataValidation>
  </dataValidations>
  <printOptions horizontalCentered="1"/>
  <pageMargins left="0.1968503937007874" right="0.1968503937007874" top="0.1968503937007874" bottom="0.1968503937007874" header="0.3937007874015748" footer="0"/>
  <pageSetup fitToHeight="1" fitToWidth="1" horizontalDpi="360" verticalDpi="36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János</dc:creator>
  <cp:keywords/>
  <dc:description/>
  <cp:lastModifiedBy>kissne</cp:lastModifiedBy>
  <cp:lastPrinted>2008-07-22T11:11:35Z</cp:lastPrinted>
  <dcterms:created xsi:type="dcterms:W3CDTF">2001-02-26T08:59:43Z</dcterms:created>
  <dcterms:modified xsi:type="dcterms:W3CDTF">2008-05-14T08:09:38Z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