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'össz'!$A$264:$A$297</definedName>
    <definedName name="Intézetek" localSheetId="28">'összM'!$A$223:$A$254</definedName>
    <definedName name="Intézetek">'össz'!$A$223:$A$254</definedName>
    <definedName name="_xlnm.Print_Area" localSheetId="27">'össz'!$A$1:$P$78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<sst xmlns="http://schemas.openxmlformats.org/spreadsheetml/2006/main" count="3250" uniqueCount="223">
  <si>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</si>
  <si>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</si>
  <si>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</si>
  <si>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</si>
  <si>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</si>
  <si>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</si>
  <si>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</si>
  <si>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</si>
  <si>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</si>
  <si>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</si>
  <si>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</si>
  <si>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</si>
  <si>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</si>
  <si>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</si>
  <si>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</si>
  <si>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</si>
  <si>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</si>
  <si>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</si>
  <si>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</si>
  <si>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</si>
  <si>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</si>
  <si>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</si>
  <si>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</si>
  <si>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</si>
  <si>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</si>
  <si>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</si>
  <si>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</si>
  <si>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</si>
  <si>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</si>
  <si>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</si>
  <si>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</si>
  <si>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</si>
  <si>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</si>
  <si>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</si>
  <si>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</si>
  <si>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</si>
  <si>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</si>
  <si>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</si>
  <si>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</si>
  <si>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</si>
  <si>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</si>
  <si>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</si>
  <si>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</si>
  <si>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</si>
  <si>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</si>
  <si>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</si>
  <si>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</si>
  <si>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</si>
  <si>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</si>
  <si>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</si>
  <si>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</si>
  <si>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</si>
  <si>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</si>
  <si>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</si>
  <si>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</si>
  <si>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</si>
  <si>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</si>
  <si>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</si>
  <si>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</si>
  <si>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</si>
  <si>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</si>
  <si>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</si>
  <si>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</si>
  <si>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</si>
  <si>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</si>
  <si>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</si>
  <si>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</si>
  <si>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</si>
  <si>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</si>
  <si>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</si>
  <si>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</si>
  <si>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</si>
  <si>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</si>
  <si>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</si>
  <si>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</si>
  <si>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</si>
  <si>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</si>
  <si>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</si>
  <si>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</si>
  <si>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</si>
  <si>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</si>
  <si>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</si>
  <si>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</si>
  <si>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</si>
  <si>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</si>
  <si>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</si>
  <si>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</si>
  <si>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</si>
  <si>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</si>
  <si>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</si>
  <si>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</si>
  <si>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</si>
  <si>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</si>
  <si>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</si>
  <si>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</si>
  <si>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</si>
  <si>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</si>
  <si>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</si>
  <si>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</si>
  <si>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</si>
  <si>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</si>
  <si>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</si>
  <si>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</si>
  <si>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</si>
  <si>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</si>
  <si>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</si>
  <si>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</si>
  <si>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</si>
  <si>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</si>
  <si>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</si>
  <si>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</si>
  <si>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</si>
  <si>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</si>
  <si>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</si>
  <si>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</si>
  <si>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</si>
  <si>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</si>
  <si>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</si>
  <si>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</si>
  <si>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</si>
  <si>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</si>
  <si>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</si>
  <si>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</si>
  <si>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</si>
  <si>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</si>
  <si>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</si>
  <si>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</si>
  <si>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</si>
  <si>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</si>
  <si>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</si>
  <si>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</si>
  <si>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</si>
  <si>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</si>
  <si>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</si>
  <si>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</si>
  <si>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</si>
  <si>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</si>
  <si>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</si>
  <si>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</si>
  <si>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</si>
  <si>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</si>
  <si>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</si>
  <si>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</si>
  <si>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</si>
  <si>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</si>
  <si>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</si>
  <si>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</si>
  <si>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</si>
  <si>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</si>
  <si>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</si>
  <si>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</si>
  <si>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</si>
  <si>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</si>
  <si>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</si>
  <si>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</si>
  <si>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</si>
  <si>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</si>
  <si>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</si>
  <si>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</si>
  <si>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</si>
  <si>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</si>
  <si>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</si>
  <si>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</si>
  <si>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</si>
  <si>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</si>
  <si>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</si>
  <si>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</si>
  <si>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</si>
  <si>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</si>
  <si>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</si>
  <si>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</si>
  <si>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</si>
  <si>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</si>
  <si>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</si>
  <si>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</si>
  <si>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</si>
  <si>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</si>
  <si>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</si>
  <si>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</si>
  <si>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</si>
  <si>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</si>
  <si>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</si>
  <si>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</si>
  <si>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</si>
  <si>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</si>
  <si>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</si>
  <si>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</si>
  <si>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</si>
  <si>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</si>
  <si>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</si>
  <si>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</si>
  <si>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</si>
  <si>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</si>
  <si>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</si>
  <si>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</si>
  <si>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</si>
  <si>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</si>
  <si>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</si>
  <si>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</si>
  <si>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</si>
  <si>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</si>
  <si>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</si>
  <si>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</si>
  <si>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</si>
  <si>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</si>
  <si>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</si>
  <si>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</si>
  <si>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</si>
  <si>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2008. június 19.</t>
  </si>
  <si>
    <t>Juhász Barbara bv. fhdgy.</t>
  </si>
  <si>
    <t>Vas Péter bv. zls</t>
  </si>
  <si>
    <t>2008.június 19.</t>
  </si>
  <si>
    <t>Juhász Barbara bv. frhgy.</t>
  </si>
  <si>
    <t>Vas Péter bv. zls.</t>
  </si>
  <si>
    <t>Juhász barbara bv. fhdgy.</t>
  </si>
  <si>
    <t>Vas Péter bv.zls.</t>
  </si>
  <si>
    <t>juhász Barbara bv. fgdgy.</t>
  </si>
  <si>
    <t>Vas Péter bvzls</t>
  </si>
  <si>
    <t>Vsa Péter bv. zls.</t>
  </si>
  <si>
    <t>2008. június 27.</t>
  </si>
  <si>
    <t>Juhász Barbara bv.  fhdgy.</t>
  </si>
  <si>
    <t>2008. július 18.</t>
  </si>
  <si>
    <t>2008.július 18.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</si>
</sst>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3" fontId="0" fillId="24" borderId="10" xfId="0" applyNumberFormat="1" applyFont="1" applyFill="1" applyBorder="1" applyAlignment="1" applyProtection="1">
      <alignment/>
      <protection hidden="1"/>
    </xf>
    <xf numFmtId="0" fontId="2" fillId="24" borderId="10" xfId="0" applyFont="1" applyFill="1" applyBorder="1" applyAlignment="1">
      <alignment/>
    </xf>
    <xf numFmtId="3" fontId="0" fillId="24" borderId="10" xfId="0" applyNumberFormat="1" applyFont="1" applyFill="1" applyBorder="1" applyAlignment="1" applyProtection="1">
      <alignment/>
      <protection hidden="1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3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 quotePrefix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3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A2" sqref="A2:O2"/>
    </sheetView>
  </sheetViews>
  <sheetFormatPr defaultColWidth="9.00390625" defaultRowHeight="12.75"/>
  <sheetData>
    <row r="2" spans="1:15" ht="12.75">
      <c r="A2" s="170" t="s">
        <v>202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4" spans="1:15" ht="12.75">
      <c r="A4" s="171" t="s">
        <v>207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2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7" spans="1:15" ht="12.75" customHeight="1">
      <c r="A7" s="171" t="s">
        <v>204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.7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1" spans="1:15" ht="12.75">
      <c r="A11" s="170" t="s">
        <v>203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3" spans="1:15" ht="12.75" customHeight="1">
      <c r="A13" s="171" t="s">
        <v>206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12.7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ht="12.7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</row>
    <row r="17" spans="1:15" ht="12.75" customHeight="1">
      <c r="A17" s="171" t="s">
        <v>205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ht="12.7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1:15" ht="12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4">
      <selection activeCell="M60" sqref="M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90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237338</v>
      </c>
      <c r="D16" s="41"/>
      <c r="E16" s="41"/>
      <c r="F16" s="41"/>
      <c r="G16" s="41">
        <v>40000</v>
      </c>
      <c r="H16" s="41"/>
      <c r="I16" s="41"/>
      <c r="J16" s="41">
        <v>19778</v>
      </c>
      <c r="K16" s="42">
        <f t="shared" si="0"/>
        <v>297116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339414</v>
      </c>
      <c r="D23" s="41"/>
      <c r="E23" s="41"/>
      <c r="F23" s="41"/>
      <c r="G23" s="41">
        <v>28845</v>
      </c>
      <c r="H23" s="41"/>
      <c r="I23" s="41"/>
      <c r="J23" s="41">
        <v>28849</v>
      </c>
      <c r="K23" s="42">
        <f t="shared" si="0"/>
        <v>397108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230750</v>
      </c>
      <c r="D24" s="41"/>
      <c r="E24" s="41"/>
      <c r="F24" s="41"/>
      <c r="G24" s="41">
        <v>7414</v>
      </c>
      <c r="H24" s="41"/>
      <c r="I24" s="41"/>
      <c r="J24" s="41">
        <v>19230</v>
      </c>
      <c r="K24" s="42">
        <f t="shared" si="0"/>
        <v>257394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633709</v>
      </c>
      <c r="D25" s="41"/>
      <c r="E25" s="41"/>
      <c r="F25" s="41"/>
      <c r="G25" s="41"/>
      <c r="H25" s="41"/>
      <c r="I25" s="41"/>
      <c r="J25" s="41">
        <v>66232</v>
      </c>
      <c r="K25" s="42">
        <f t="shared" si="0"/>
        <v>699941</v>
      </c>
      <c r="L25" s="41">
        <v>74000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>
        <v>145650</v>
      </c>
      <c r="D26" s="41"/>
      <c r="E26" s="41"/>
      <c r="F26" s="41"/>
      <c r="G26" s="41"/>
      <c r="H26" s="41"/>
      <c r="I26" s="41"/>
      <c r="J26" s="41">
        <v>12138</v>
      </c>
      <c r="K26" s="42">
        <f t="shared" si="0"/>
        <v>157788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1586861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76259</v>
      </c>
      <c r="H32" s="45">
        <f t="shared" si="1"/>
        <v>0</v>
      </c>
      <c r="I32" s="45">
        <f t="shared" si="1"/>
        <v>0</v>
      </c>
      <c r="J32" s="45">
        <f t="shared" si="1"/>
        <v>146227</v>
      </c>
      <c r="K32" s="42">
        <f t="shared" si="0"/>
        <v>1809347</v>
      </c>
      <c r="L32" s="45">
        <f>SUM(L12:L31)</f>
        <v>94000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26669</v>
      </c>
      <c r="E42" s="41">
        <v>92760</v>
      </c>
      <c r="F42" s="41">
        <v>38650</v>
      </c>
      <c r="G42" s="41">
        <v>97785</v>
      </c>
      <c r="H42" s="41"/>
      <c r="I42" s="41"/>
      <c r="J42" s="41">
        <v>46670</v>
      </c>
      <c r="K42" s="42">
        <f t="shared" si="0"/>
        <v>611734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22804</v>
      </c>
      <c r="E43" s="41">
        <v>86963</v>
      </c>
      <c r="F43" s="41"/>
      <c r="G43" s="41">
        <v>57975</v>
      </c>
      <c r="H43" s="41"/>
      <c r="I43" s="41"/>
      <c r="J43" s="41">
        <v>38135</v>
      </c>
      <c r="K43" s="42">
        <f t="shared" si="0"/>
        <v>495752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811650</v>
      </c>
      <c r="D44" s="41">
        <v>71117</v>
      </c>
      <c r="E44" s="41">
        <v>243495</v>
      </c>
      <c r="F44" s="41">
        <v>34785</v>
      </c>
      <c r="G44" s="41">
        <v>81165</v>
      </c>
      <c r="H44" s="41"/>
      <c r="I44" s="41"/>
      <c r="J44" s="41">
        <v>68218</v>
      </c>
      <c r="K44" s="42">
        <f t="shared" si="0"/>
        <v>1310430</v>
      </c>
      <c r="L44" s="41">
        <v>1365604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2192768</v>
      </c>
      <c r="D45" s="41">
        <v>235154</v>
      </c>
      <c r="E45" s="41">
        <v>587935</v>
      </c>
      <c r="F45" s="41">
        <v>114020</v>
      </c>
      <c r="G45" s="41">
        <v>174421</v>
      </c>
      <c r="H45" s="41"/>
      <c r="I45" s="41"/>
      <c r="J45" s="41">
        <v>254011</v>
      </c>
      <c r="K45" s="42">
        <f t="shared" si="0"/>
        <v>3558309</v>
      </c>
      <c r="L45" s="41">
        <v>424907</v>
      </c>
      <c r="M45" s="41">
        <v>11</v>
      </c>
      <c r="N45" s="41">
        <v>13</v>
      </c>
    </row>
    <row r="46" spans="1:14" ht="12.75">
      <c r="A46" s="48" t="s">
        <v>63</v>
      </c>
      <c r="B46" s="40">
        <v>120</v>
      </c>
      <c r="C46" s="41">
        <v>7811419</v>
      </c>
      <c r="D46" s="41">
        <v>989799</v>
      </c>
      <c r="E46" s="41">
        <v>1250808</v>
      </c>
      <c r="F46" s="41">
        <v>94418</v>
      </c>
      <c r="G46" s="41">
        <v>1730192</v>
      </c>
      <c r="H46" s="41">
        <v>46380</v>
      </c>
      <c r="I46" s="41"/>
      <c r="J46" s="41">
        <v>869568</v>
      </c>
      <c r="K46" s="42">
        <f t="shared" si="0"/>
        <v>12792584</v>
      </c>
      <c r="L46" s="41">
        <v>740860</v>
      </c>
      <c r="M46" s="41">
        <v>65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11414912</v>
      </c>
      <c r="D47" s="45">
        <f aca="true" t="shared" si="3" ref="D47:J47">SUM(D40:D46)</f>
        <v>1345543</v>
      </c>
      <c r="E47" s="45">
        <f t="shared" si="3"/>
        <v>2261961</v>
      </c>
      <c r="F47" s="45">
        <f t="shared" si="3"/>
        <v>281873</v>
      </c>
      <c r="G47" s="45">
        <f t="shared" si="3"/>
        <v>2141538</v>
      </c>
      <c r="H47" s="45">
        <f t="shared" si="3"/>
        <v>46380</v>
      </c>
      <c r="I47" s="45">
        <f t="shared" si="3"/>
        <v>0</v>
      </c>
      <c r="J47" s="45">
        <f t="shared" si="3"/>
        <v>1276602</v>
      </c>
      <c r="K47" s="42">
        <f t="shared" si="0"/>
        <v>18768809</v>
      </c>
      <c r="L47" s="45">
        <f>SUM(L40:L46)</f>
        <v>2531371</v>
      </c>
      <c r="M47" s="45">
        <f>SUM(M40:M46)</f>
        <v>81</v>
      </c>
      <c r="N47" s="45">
        <f>SUM(N40:N46)</f>
        <v>87</v>
      </c>
    </row>
    <row r="48" spans="1:14" ht="12.75">
      <c r="A48" s="44" t="s">
        <v>119</v>
      </c>
      <c r="B48" s="45">
        <v>152</v>
      </c>
      <c r="C48" s="45">
        <f>C32+C39+C47</f>
        <v>13001773</v>
      </c>
      <c r="D48" s="45">
        <f aca="true" t="shared" si="4" ref="D48:J48">D32+D39+D47</f>
        <v>1345543</v>
      </c>
      <c r="E48" s="45">
        <f t="shared" si="4"/>
        <v>2261961</v>
      </c>
      <c r="F48" s="45">
        <f t="shared" si="4"/>
        <v>281873</v>
      </c>
      <c r="G48" s="45">
        <f t="shared" si="4"/>
        <v>2217797</v>
      </c>
      <c r="H48" s="45">
        <f t="shared" si="4"/>
        <v>46380</v>
      </c>
      <c r="I48" s="45">
        <f t="shared" si="4"/>
        <v>0</v>
      </c>
      <c r="J48" s="45">
        <f t="shared" si="4"/>
        <v>1422829</v>
      </c>
      <c r="K48" s="42">
        <f t="shared" si="0"/>
        <v>20578156</v>
      </c>
      <c r="L48" s="45">
        <f>L32+L39+L47</f>
        <v>2625371</v>
      </c>
      <c r="M48" s="45">
        <f>M32+M39+M47</f>
        <v>93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321079</v>
      </c>
      <c r="D49" s="49"/>
      <c r="E49" s="49"/>
      <c r="F49" s="49"/>
      <c r="G49" s="49">
        <v>50000</v>
      </c>
      <c r="H49" s="49"/>
      <c r="I49" s="49"/>
      <c r="J49" s="49">
        <v>26756</v>
      </c>
      <c r="K49" s="42">
        <f t="shared" si="0"/>
        <v>397835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13322852</v>
      </c>
      <c r="D50" s="45">
        <f aca="true" t="shared" si="5" ref="D50:J50">D48+D49</f>
        <v>1345543</v>
      </c>
      <c r="E50" s="45">
        <f t="shared" si="5"/>
        <v>2261961</v>
      </c>
      <c r="F50" s="45">
        <f t="shared" si="5"/>
        <v>281873</v>
      </c>
      <c r="G50" s="45">
        <f t="shared" si="5"/>
        <v>2267797</v>
      </c>
      <c r="H50" s="45">
        <f t="shared" si="5"/>
        <v>46380</v>
      </c>
      <c r="I50" s="45">
        <f t="shared" si="5"/>
        <v>0</v>
      </c>
      <c r="J50" s="45">
        <f t="shared" si="5"/>
        <v>1449585</v>
      </c>
      <c r="K50" s="42">
        <f t="shared" si="0"/>
        <v>20975991</v>
      </c>
      <c r="L50" s="45">
        <f>L48+L49</f>
        <v>2625371</v>
      </c>
      <c r="M50" s="45">
        <f>M48+M49</f>
        <v>96</v>
      </c>
      <c r="N50" s="45">
        <f>N48+N49</f>
        <v>100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208</v>
      </c>
      <c r="C60" s="174"/>
      <c r="D60" s="174"/>
      <c r="E60" s="62"/>
    </row>
    <row r="61" spans="10:11" ht="12.75">
      <c r="J61" s="173" t="s">
        <v>216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L9" sqref="L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213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167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91964</v>
      </c>
      <c r="D16" s="41"/>
      <c r="E16" s="41">
        <v>9514</v>
      </c>
      <c r="F16" s="41">
        <v>1950</v>
      </c>
      <c r="G16" s="41"/>
      <c r="H16" s="41"/>
      <c r="I16" s="41">
        <v>7120</v>
      </c>
      <c r="J16" s="42">
        <f t="shared" si="0"/>
        <v>110548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115161</v>
      </c>
      <c r="D23" s="41"/>
      <c r="E23" s="41">
        <v>11913</v>
      </c>
      <c r="F23" s="41">
        <v>5850</v>
      </c>
      <c r="G23" s="41"/>
      <c r="H23" s="41"/>
      <c r="I23" s="41">
        <v>9395</v>
      </c>
      <c r="J23" s="42">
        <f t="shared" si="0"/>
        <v>142319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74645</v>
      </c>
      <c r="D24" s="41"/>
      <c r="E24" s="41">
        <v>7722</v>
      </c>
      <c r="F24" s="41">
        <v>3900</v>
      </c>
      <c r="G24" s="41"/>
      <c r="H24" s="41"/>
      <c r="I24" s="41">
        <v>3389</v>
      </c>
      <c r="J24" s="42">
        <f t="shared" si="0"/>
        <v>89656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213266</v>
      </c>
      <c r="D25" s="41"/>
      <c r="E25" s="41">
        <v>22063</v>
      </c>
      <c r="F25" s="41">
        <v>9750</v>
      </c>
      <c r="G25" s="41">
        <v>13113</v>
      </c>
      <c r="H25" s="41"/>
      <c r="I25" s="41">
        <v>14584</v>
      </c>
      <c r="J25" s="42">
        <f t="shared" si="0"/>
        <v>272776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42238</v>
      </c>
      <c r="D26" s="41"/>
      <c r="E26" s="41">
        <v>4370</v>
      </c>
      <c r="F26" s="41">
        <v>1950</v>
      </c>
      <c r="G26" s="41"/>
      <c r="H26" s="41"/>
      <c r="I26" s="41"/>
      <c r="J26" s="42">
        <f t="shared" si="0"/>
        <v>48558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537274</v>
      </c>
      <c r="D32" s="45">
        <f>SUM(D12:D31)</f>
        <v>0</v>
      </c>
      <c r="E32" s="45">
        <f t="shared" si="1"/>
        <v>55582</v>
      </c>
      <c r="F32" s="45">
        <f t="shared" si="1"/>
        <v>23400</v>
      </c>
      <c r="G32" s="45">
        <f t="shared" si="1"/>
        <v>13113</v>
      </c>
      <c r="H32" s="45">
        <f t="shared" si="1"/>
        <v>0</v>
      </c>
      <c r="I32" s="45">
        <f t="shared" si="1"/>
        <v>34488</v>
      </c>
      <c r="J32" s="42">
        <f t="shared" si="0"/>
        <v>663857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177402</v>
      </c>
      <c r="D42" s="41"/>
      <c r="E42" s="41">
        <v>18452</v>
      </c>
      <c r="F42" s="41">
        <v>1950</v>
      </c>
      <c r="G42" s="41"/>
      <c r="H42" s="41"/>
      <c r="I42" s="41">
        <v>15642</v>
      </c>
      <c r="J42" s="42">
        <f t="shared" si="0"/>
        <v>213446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144768</v>
      </c>
      <c r="D43" s="41"/>
      <c r="E43" s="41">
        <v>14873</v>
      </c>
      <c r="F43" s="41">
        <v>1950</v>
      </c>
      <c r="G43" s="41"/>
      <c r="H43" s="41"/>
      <c r="I43" s="41">
        <v>13729</v>
      </c>
      <c r="J43" s="42">
        <f t="shared" si="0"/>
        <v>175320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385627</v>
      </c>
      <c r="D44" s="41"/>
      <c r="E44" s="41">
        <v>39893</v>
      </c>
      <c r="F44" s="41">
        <v>5850</v>
      </c>
      <c r="G44" s="41">
        <v>106866</v>
      </c>
      <c r="H44" s="41"/>
      <c r="I44" s="41">
        <v>12163</v>
      </c>
      <c r="J44" s="42">
        <f t="shared" si="0"/>
        <v>550399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992025</v>
      </c>
      <c r="D45" s="41"/>
      <c r="E45" s="41">
        <v>112901</v>
      </c>
      <c r="F45" s="41">
        <v>21450</v>
      </c>
      <c r="G45" s="41">
        <v>332994</v>
      </c>
      <c r="H45" s="41"/>
      <c r="I45" s="41">
        <v>31759</v>
      </c>
      <c r="J45" s="42">
        <f t="shared" si="0"/>
        <v>1491129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3486907</v>
      </c>
      <c r="D46" s="41"/>
      <c r="E46" s="41">
        <v>378581</v>
      </c>
      <c r="F46" s="41"/>
      <c r="G46" s="41">
        <v>363079</v>
      </c>
      <c r="H46" s="41"/>
      <c r="I46" s="41">
        <v>182278</v>
      </c>
      <c r="J46" s="42">
        <f t="shared" si="0"/>
        <v>4410845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5186729</v>
      </c>
      <c r="D47" s="45">
        <f>SUM(D40:D46)</f>
        <v>0</v>
      </c>
      <c r="E47" s="45">
        <f t="shared" si="3"/>
        <v>564700</v>
      </c>
      <c r="F47" s="45">
        <f t="shared" si="3"/>
        <v>31200</v>
      </c>
      <c r="G47" s="45">
        <f t="shared" si="3"/>
        <v>802939</v>
      </c>
      <c r="H47" s="45">
        <f t="shared" si="3"/>
        <v>0</v>
      </c>
      <c r="I47" s="45">
        <f t="shared" si="3"/>
        <v>255571</v>
      </c>
      <c r="J47" s="42">
        <f t="shared" si="0"/>
        <v>6841139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5724003</v>
      </c>
      <c r="D48" s="45">
        <f>D32+D39+D47</f>
        <v>0</v>
      </c>
      <c r="E48" s="45">
        <f t="shared" si="4"/>
        <v>620282</v>
      </c>
      <c r="F48" s="45">
        <f t="shared" si="4"/>
        <v>54600</v>
      </c>
      <c r="G48" s="45">
        <f t="shared" si="4"/>
        <v>816052</v>
      </c>
      <c r="H48" s="45">
        <f t="shared" si="4"/>
        <v>0</v>
      </c>
      <c r="I48" s="45">
        <f t="shared" si="4"/>
        <v>290059</v>
      </c>
      <c r="J48" s="42">
        <f t="shared" si="0"/>
        <v>7504996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115373</v>
      </c>
      <c r="D49" s="49"/>
      <c r="E49" s="49">
        <v>11934</v>
      </c>
      <c r="F49" s="49">
        <v>5850</v>
      </c>
      <c r="G49" s="49"/>
      <c r="H49" s="49"/>
      <c r="I49" s="49"/>
      <c r="J49" s="42">
        <f t="shared" si="0"/>
        <v>133157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5839376</v>
      </c>
      <c r="D50" s="45">
        <f>D48+D49</f>
        <v>0</v>
      </c>
      <c r="E50" s="45">
        <f t="shared" si="5"/>
        <v>632216</v>
      </c>
      <c r="F50" s="45">
        <f t="shared" si="5"/>
        <v>60450</v>
      </c>
      <c r="G50" s="45">
        <f t="shared" si="5"/>
        <v>816052</v>
      </c>
      <c r="H50" s="45">
        <f t="shared" si="5"/>
        <v>0</v>
      </c>
      <c r="I50" s="45">
        <f t="shared" si="5"/>
        <v>290059</v>
      </c>
      <c r="J50" s="42">
        <f t="shared" si="0"/>
        <v>7638153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208</v>
      </c>
      <c r="C60" s="174"/>
      <c r="D60" s="174"/>
      <c r="E60" s="174"/>
      <c r="F60" s="62"/>
    </row>
    <row r="61" spans="8:9" ht="12.75">
      <c r="H61" s="173" t="s">
        <v>209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C12" sqref="C12:C1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213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91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237338</v>
      </c>
      <c r="D16" s="41"/>
      <c r="E16" s="41"/>
      <c r="F16" s="41"/>
      <c r="G16" s="41">
        <v>40000</v>
      </c>
      <c r="H16" s="41"/>
      <c r="I16" s="41"/>
      <c r="J16" s="41">
        <v>19778</v>
      </c>
      <c r="K16" s="42">
        <f t="shared" si="0"/>
        <v>297116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347426</v>
      </c>
      <c r="D23" s="41"/>
      <c r="E23" s="41"/>
      <c r="F23" s="41"/>
      <c r="G23" s="41">
        <v>30908</v>
      </c>
      <c r="H23" s="41"/>
      <c r="I23" s="41"/>
      <c r="J23" s="41">
        <v>28849</v>
      </c>
      <c r="K23" s="42">
        <f t="shared" si="0"/>
        <v>407183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230750</v>
      </c>
      <c r="D24" s="41"/>
      <c r="E24" s="41"/>
      <c r="F24" s="41"/>
      <c r="G24" s="41">
        <v>4468</v>
      </c>
      <c r="H24" s="41"/>
      <c r="I24" s="41"/>
      <c r="J24" s="41">
        <v>19230</v>
      </c>
      <c r="K24" s="42">
        <f t="shared" si="0"/>
        <v>254448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649126</v>
      </c>
      <c r="D25" s="41"/>
      <c r="E25" s="41"/>
      <c r="F25" s="41"/>
      <c r="G25" s="41"/>
      <c r="H25" s="41"/>
      <c r="I25" s="41"/>
      <c r="J25" s="41">
        <v>54094</v>
      </c>
      <c r="K25" s="42">
        <f t="shared" si="0"/>
        <v>703220</v>
      </c>
      <c r="L25" s="41">
        <v>124000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>
        <v>145650</v>
      </c>
      <c r="D26" s="41"/>
      <c r="E26" s="41"/>
      <c r="F26" s="41"/>
      <c r="G26" s="41"/>
      <c r="H26" s="41"/>
      <c r="I26" s="41"/>
      <c r="J26" s="41">
        <v>12138</v>
      </c>
      <c r="K26" s="42">
        <f t="shared" si="0"/>
        <v>157788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1610290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75376</v>
      </c>
      <c r="H32" s="45">
        <f t="shared" si="1"/>
        <v>0</v>
      </c>
      <c r="I32" s="45">
        <f t="shared" si="1"/>
        <v>0</v>
      </c>
      <c r="J32" s="45">
        <f t="shared" si="1"/>
        <v>134089</v>
      </c>
      <c r="K32" s="42">
        <f t="shared" si="0"/>
        <v>1819755</v>
      </c>
      <c r="L32" s="45">
        <f>SUM(L12:L31)</f>
        <v>144000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321144</v>
      </c>
      <c r="D42" s="41">
        <v>25399</v>
      </c>
      <c r="E42" s="41">
        <v>88343</v>
      </c>
      <c r="F42" s="41">
        <v>36810</v>
      </c>
      <c r="G42" s="41">
        <v>93368</v>
      </c>
      <c r="H42" s="41"/>
      <c r="I42" s="41"/>
      <c r="J42" s="41">
        <v>46670</v>
      </c>
      <c r="K42" s="42">
        <f t="shared" si="0"/>
        <v>611734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297863</v>
      </c>
      <c r="D43" s="41">
        <v>21718</v>
      </c>
      <c r="E43" s="41">
        <v>82822</v>
      </c>
      <c r="F43" s="41"/>
      <c r="G43" s="41">
        <v>55214</v>
      </c>
      <c r="H43" s="41"/>
      <c r="I43" s="41"/>
      <c r="J43" s="41">
        <v>38135</v>
      </c>
      <c r="K43" s="42">
        <f t="shared" si="0"/>
        <v>495752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590757</v>
      </c>
      <c r="D44" s="41">
        <v>41964</v>
      </c>
      <c r="E44" s="41">
        <v>135275</v>
      </c>
      <c r="F44" s="41">
        <v>5522</v>
      </c>
      <c r="G44" s="41">
        <v>45092</v>
      </c>
      <c r="H44" s="41"/>
      <c r="I44" s="41"/>
      <c r="J44" s="41">
        <v>173540</v>
      </c>
      <c r="K44" s="42">
        <f t="shared" si="0"/>
        <v>992150</v>
      </c>
      <c r="L44" s="41">
        <v>19325</v>
      </c>
      <c r="M44" s="41">
        <v>2</v>
      </c>
      <c r="N44" s="41">
        <v>3</v>
      </c>
    </row>
    <row r="45" spans="1:14" ht="12.75">
      <c r="A45" s="48" t="s">
        <v>62</v>
      </c>
      <c r="B45" s="40">
        <v>119</v>
      </c>
      <c r="C45" s="41">
        <v>2419074</v>
      </c>
      <c r="D45" s="41">
        <v>243237</v>
      </c>
      <c r="E45" s="41">
        <v>605401</v>
      </c>
      <c r="F45" s="41">
        <v>108592</v>
      </c>
      <c r="G45" s="41">
        <v>112746</v>
      </c>
      <c r="H45" s="41"/>
      <c r="I45" s="41"/>
      <c r="J45" s="41">
        <v>240258</v>
      </c>
      <c r="K45" s="42">
        <f t="shared" si="0"/>
        <v>3729308</v>
      </c>
      <c r="L45" s="41">
        <v>1307806</v>
      </c>
      <c r="M45" s="41">
        <v>12</v>
      </c>
      <c r="N45" s="41">
        <v>13</v>
      </c>
    </row>
    <row r="46" spans="1:14" ht="12.75">
      <c r="A46" s="48" t="s">
        <v>63</v>
      </c>
      <c r="B46" s="40">
        <v>120</v>
      </c>
      <c r="C46" s="41">
        <v>7696207</v>
      </c>
      <c r="D46" s="41">
        <v>875879</v>
      </c>
      <c r="E46" s="41">
        <v>1141496</v>
      </c>
      <c r="F46" s="41">
        <v>90186</v>
      </c>
      <c r="G46" s="41">
        <v>1601357</v>
      </c>
      <c r="H46" s="41">
        <v>44172</v>
      </c>
      <c r="I46" s="41"/>
      <c r="J46" s="41">
        <v>899284</v>
      </c>
      <c r="K46" s="42">
        <f t="shared" si="0"/>
        <v>12348581</v>
      </c>
      <c r="L46" s="41">
        <v>2683715</v>
      </c>
      <c r="M46" s="41">
        <v>65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11325045</v>
      </c>
      <c r="D47" s="45">
        <f aca="true" t="shared" si="3" ref="D47:J47">SUM(D40:D46)</f>
        <v>1208197</v>
      </c>
      <c r="E47" s="45">
        <f t="shared" si="3"/>
        <v>2053337</v>
      </c>
      <c r="F47" s="45">
        <f t="shared" si="3"/>
        <v>241110</v>
      </c>
      <c r="G47" s="45">
        <f t="shared" si="3"/>
        <v>1907777</v>
      </c>
      <c r="H47" s="45">
        <f t="shared" si="3"/>
        <v>44172</v>
      </c>
      <c r="I47" s="45">
        <f t="shared" si="3"/>
        <v>0</v>
      </c>
      <c r="J47" s="45">
        <f t="shared" si="3"/>
        <v>1397887</v>
      </c>
      <c r="K47" s="42">
        <f t="shared" si="0"/>
        <v>18177525</v>
      </c>
      <c r="L47" s="45">
        <f>SUM(L40:L46)</f>
        <v>4010846</v>
      </c>
      <c r="M47" s="45">
        <f>SUM(M40:M46)</f>
        <v>81</v>
      </c>
      <c r="N47" s="45">
        <f>SUM(N40:N46)</f>
        <v>87</v>
      </c>
    </row>
    <row r="48" spans="1:14" ht="12.75">
      <c r="A48" s="44" t="s">
        <v>119</v>
      </c>
      <c r="B48" s="45">
        <v>152</v>
      </c>
      <c r="C48" s="45">
        <f>C32+C39+C47</f>
        <v>12935335</v>
      </c>
      <c r="D48" s="45">
        <f aca="true" t="shared" si="4" ref="D48:J48">D32+D39+D47</f>
        <v>1208197</v>
      </c>
      <c r="E48" s="45">
        <f t="shared" si="4"/>
        <v>2053337</v>
      </c>
      <c r="F48" s="45">
        <f t="shared" si="4"/>
        <v>241110</v>
      </c>
      <c r="G48" s="45">
        <f t="shared" si="4"/>
        <v>1983153</v>
      </c>
      <c r="H48" s="45">
        <f t="shared" si="4"/>
        <v>44172</v>
      </c>
      <c r="I48" s="45">
        <f t="shared" si="4"/>
        <v>0</v>
      </c>
      <c r="J48" s="45">
        <f t="shared" si="4"/>
        <v>1531976</v>
      </c>
      <c r="K48" s="42">
        <f t="shared" si="0"/>
        <v>19997280</v>
      </c>
      <c r="L48" s="45">
        <f>L32+L39+L47</f>
        <v>4154846</v>
      </c>
      <c r="M48" s="45">
        <f>M32+M39+M47</f>
        <v>93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319314</v>
      </c>
      <c r="D49" s="49"/>
      <c r="E49" s="49"/>
      <c r="F49" s="49"/>
      <c r="G49" s="49">
        <v>44286</v>
      </c>
      <c r="H49" s="49"/>
      <c r="I49" s="49"/>
      <c r="J49" s="49">
        <v>26756</v>
      </c>
      <c r="K49" s="42">
        <f t="shared" si="0"/>
        <v>390356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13254649</v>
      </c>
      <c r="D50" s="45">
        <f aca="true" t="shared" si="5" ref="D50:J50">D48+D49</f>
        <v>1208197</v>
      </c>
      <c r="E50" s="45">
        <f t="shared" si="5"/>
        <v>2053337</v>
      </c>
      <c r="F50" s="45">
        <f t="shared" si="5"/>
        <v>241110</v>
      </c>
      <c r="G50" s="45">
        <f t="shared" si="5"/>
        <v>2027439</v>
      </c>
      <c r="H50" s="45">
        <f t="shared" si="5"/>
        <v>44172</v>
      </c>
      <c r="I50" s="45">
        <f t="shared" si="5"/>
        <v>0</v>
      </c>
      <c r="J50" s="45">
        <f t="shared" si="5"/>
        <v>1558732</v>
      </c>
      <c r="K50" s="42">
        <f t="shared" si="0"/>
        <v>20387636</v>
      </c>
      <c r="L50" s="45">
        <f>L48+L49</f>
        <v>4154846</v>
      </c>
      <c r="M50" s="45">
        <f>M48+M49</f>
        <v>96</v>
      </c>
      <c r="N50" s="45">
        <f>N48+N49</f>
        <v>100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v>1</v>
      </c>
      <c r="C55" s="55">
        <v>34953</v>
      </c>
      <c r="D55" s="55">
        <v>5512</v>
      </c>
      <c r="E55" s="55">
        <v>4243</v>
      </c>
      <c r="F55" s="55"/>
      <c r="G55" s="55">
        <v>9142</v>
      </c>
      <c r="H55" s="55"/>
      <c r="I55" s="55"/>
      <c r="J55" s="55">
        <v>5873</v>
      </c>
      <c r="K55" s="116">
        <v>59723</v>
      </c>
      <c r="L55" s="55">
        <v>551929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G49" sqref="G4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213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168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91964</v>
      </c>
      <c r="D16" s="41"/>
      <c r="E16" s="41">
        <v>9513</v>
      </c>
      <c r="F16" s="41">
        <v>1950</v>
      </c>
      <c r="G16" s="41"/>
      <c r="H16" s="41"/>
      <c r="I16" s="41">
        <v>7120</v>
      </c>
      <c r="J16" s="42">
        <f t="shared" si="0"/>
        <v>110547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118084</v>
      </c>
      <c r="D23" s="41"/>
      <c r="E23" s="41">
        <v>12216</v>
      </c>
      <c r="F23" s="41">
        <v>5850</v>
      </c>
      <c r="G23" s="41"/>
      <c r="H23" s="41"/>
      <c r="I23" s="41">
        <v>9395</v>
      </c>
      <c r="J23" s="42">
        <f t="shared" si="0"/>
        <v>145545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73790</v>
      </c>
      <c r="D24" s="41"/>
      <c r="E24" s="41">
        <v>7634</v>
      </c>
      <c r="F24" s="41">
        <v>3900</v>
      </c>
      <c r="G24" s="41"/>
      <c r="H24" s="41"/>
      <c r="I24" s="41">
        <v>4389</v>
      </c>
      <c r="J24" s="42">
        <f t="shared" si="0"/>
        <v>89713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291255</v>
      </c>
      <c r="D25" s="41"/>
      <c r="E25" s="41">
        <v>30131</v>
      </c>
      <c r="F25" s="41">
        <v>9750</v>
      </c>
      <c r="G25" s="41"/>
      <c r="H25" s="41"/>
      <c r="I25" s="41">
        <v>14584</v>
      </c>
      <c r="J25" s="42">
        <f t="shared" si="0"/>
        <v>345720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575093</v>
      </c>
      <c r="D32" s="45">
        <f>SUM(D12:D31)</f>
        <v>0</v>
      </c>
      <c r="E32" s="45">
        <f t="shared" si="1"/>
        <v>59494</v>
      </c>
      <c r="F32" s="45">
        <f t="shared" si="1"/>
        <v>21450</v>
      </c>
      <c r="G32" s="45">
        <f t="shared" si="1"/>
        <v>0</v>
      </c>
      <c r="H32" s="45">
        <f t="shared" si="1"/>
        <v>0</v>
      </c>
      <c r="I32" s="45">
        <f t="shared" si="1"/>
        <v>35488</v>
      </c>
      <c r="J32" s="42">
        <f t="shared" si="0"/>
        <v>691525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177402</v>
      </c>
      <c r="D42" s="41"/>
      <c r="E42" s="41">
        <v>18352</v>
      </c>
      <c r="F42" s="41">
        <v>1950</v>
      </c>
      <c r="G42" s="41"/>
      <c r="H42" s="41"/>
      <c r="I42" s="41">
        <v>15642</v>
      </c>
      <c r="J42" s="42">
        <f t="shared" si="0"/>
        <v>213346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144768</v>
      </c>
      <c r="D43" s="41"/>
      <c r="E43" s="41">
        <v>14973</v>
      </c>
      <c r="F43" s="41">
        <v>1950</v>
      </c>
      <c r="G43" s="41"/>
      <c r="H43" s="41"/>
      <c r="I43" s="41">
        <v>13729</v>
      </c>
      <c r="J43" s="42">
        <f t="shared" si="0"/>
        <v>175420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262782</v>
      </c>
      <c r="D44" s="41"/>
      <c r="E44" s="41">
        <v>27185</v>
      </c>
      <c r="F44" s="41">
        <v>3900</v>
      </c>
      <c r="G44" s="41">
        <v>106860</v>
      </c>
      <c r="H44" s="41"/>
      <c r="I44" s="41">
        <v>12163</v>
      </c>
      <c r="J44" s="42">
        <f t="shared" si="0"/>
        <v>412890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1221606</v>
      </c>
      <c r="D45" s="41"/>
      <c r="E45" s="41">
        <v>126376</v>
      </c>
      <c r="F45" s="41">
        <v>23400</v>
      </c>
      <c r="G45" s="41">
        <v>263790</v>
      </c>
      <c r="H45" s="41"/>
      <c r="I45" s="41">
        <v>48879</v>
      </c>
      <c r="J45" s="42">
        <f t="shared" si="0"/>
        <v>1684051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3873856</v>
      </c>
      <c r="D46" s="41"/>
      <c r="E46" s="41">
        <v>398440</v>
      </c>
      <c r="F46" s="41">
        <v>126750</v>
      </c>
      <c r="G46" s="41">
        <v>366161</v>
      </c>
      <c r="H46" s="41"/>
      <c r="I46" s="41">
        <v>129363</v>
      </c>
      <c r="J46" s="42">
        <f t="shared" si="0"/>
        <v>4894570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5680414</v>
      </c>
      <c r="D47" s="45">
        <f>SUM(D40:D46)</f>
        <v>0</v>
      </c>
      <c r="E47" s="45">
        <f t="shared" si="3"/>
        <v>585326</v>
      </c>
      <c r="F47" s="45">
        <f t="shared" si="3"/>
        <v>157950</v>
      </c>
      <c r="G47" s="45">
        <f t="shared" si="3"/>
        <v>736811</v>
      </c>
      <c r="H47" s="45">
        <f t="shared" si="3"/>
        <v>0</v>
      </c>
      <c r="I47" s="45">
        <f t="shared" si="3"/>
        <v>219776</v>
      </c>
      <c r="J47" s="42">
        <f t="shared" si="0"/>
        <v>7380277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6255507</v>
      </c>
      <c r="D48" s="45">
        <f>D32+D39+D47</f>
        <v>0</v>
      </c>
      <c r="E48" s="45">
        <f t="shared" si="4"/>
        <v>644820</v>
      </c>
      <c r="F48" s="45">
        <f t="shared" si="4"/>
        <v>179400</v>
      </c>
      <c r="G48" s="45">
        <f t="shared" si="4"/>
        <v>736811</v>
      </c>
      <c r="H48" s="45">
        <f t="shared" si="4"/>
        <v>0</v>
      </c>
      <c r="I48" s="45">
        <f t="shared" si="4"/>
        <v>255264</v>
      </c>
      <c r="J48" s="42">
        <f t="shared" si="0"/>
        <v>8071802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114204</v>
      </c>
      <c r="D49" s="49"/>
      <c r="E49" s="49">
        <v>11710</v>
      </c>
      <c r="F49" s="49">
        <v>5850</v>
      </c>
      <c r="G49" s="49"/>
      <c r="H49" s="49"/>
      <c r="I49" s="49"/>
      <c r="J49" s="42">
        <f t="shared" si="0"/>
        <v>131764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6369711</v>
      </c>
      <c r="D50" s="45">
        <f>D48+D49</f>
        <v>0</v>
      </c>
      <c r="E50" s="45">
        <f t="shared" si="5"/>
        <v>656530</v>
      </c>
      <c r="F50" s="45">
        <f t="shared" si="5"/>
        <v>185250</v>
      </c>
      <c r="G50" s="45">
        <f t="shared" si="5"/>
        <v>736811</v>
      </c>
      <c r="H50" s="45">
        <f t="shared" si="5"/>
        <v>0</v>
      </c>
      <c r="I50" s="45">
        <f t="shared" si="5"/>
        <v>255264</v>
      </c>
      <c r="J50" s="42">
        <f t="shared" si="0"/>
        <v>8203566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v>120</v>
      </c>
      <c r="C55" s="55">
        <v>86240</v>
      </c>
      <c r="D55" s="55"/>
      <c r="E55" s="55">
        <v>8918</v>
      </c>
      <c r="F55" s="55">
        <v>1950</v>
      </c>
      <c r="G55" s="55"/>
      <c r="H55" s="55"/>
      <c r="I55" s="55">
        <v>1371</v>
      </c>
      <c r="J55" s="55"/>
      <c r="K55" s="55">
        <v>10</v>
      </c>
      <c r="L55" s="56">
        <v>4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M46" sqref="M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218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92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237338</v>
      </c>
      <c r="D16" s="41"/>
      <c r="E16" s="41"/>
      <c r="F16" s="41"/>
      <c r="G16" s="41">
        <v>40000</v>
      </c>
      <c r="H16" s="41"/>
      <c r="I16" s="41"/>
      <c r="J16" s="41">
        <v>19778</v>
      </c>
      <c r="K16" s="42">
        <f t="shared" si="0"/>
        <v>297116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346190</v>
      </c>
      <c r="D23" s="41"/>
      <c r="E23" s="41"/>
      <c r="F23" s="41"/>
      <c r="G23" s="41">
        <v>20892</v>
      </c>
      <c r="H23" s="41"/>
      <c r="I23" s="41"/>
      <c r="J23" s="41">
        <v>28849</v>
      </c>
      <c r="K23" s="42">
        <f t="shared" si="0"/>
        <v>395931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230750</v>
      </c>
      <c r="D24" s="41"/>
      <c r="E24" s="41"/>
      <c r="F24" s="41"/>
      <c r="G24" s="41">
        <v>5687</v>
      </c>
      <c r="H24" s="41"/>
      <c r="I24" s="41"/>
      <c r="J24" s="41">
        <v>19230</v>
      </c>
      <c r="K24" s="42">
        <f t="shared" si="0"/>
        <v>255667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649126</v>
      </c>
      <c r="D25" s="41"/>
      <c r="E25" s="41"/>
      <c r="F25" s="41"/>
      <c r="G25" s="41"/>
      <c r="H25" s="41"/>
      <c r="I25" s="41"/>
      <c r="J25" s="41">
        <v>54094</v>
      </c>
      <c r="K25" s="42">
        <f t="shared" si="0"/>
        <v>703220</v>
      </c>
      <c r="L25" s="41">
        <v>124000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>
        <v>145650</v>
      </c>
      <c r="D26" s="41"/>
      <c r="E26" s="41"/>
      <c r="F26" s="41"/>
      <c r="G26" s="41"/>
      <c r="H26" s="41"/>
      <c r="I26" s="41"/>
      <c r="J26" s="41">
        <v>12138</v>
      </c>
      <c r="K26" s="42">
        <f t="shared" si="0"/>
        <v>157788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1609054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66579</v>
      </c>
      <c r="H32" s="45">
        <f t="shared" si="1"/>
        <v>0</v>
      </c>
      <c r="I32" s="45">
        <f t="shared" si="1"/>
        <v>0</v>
      </c>
      <c r="J32" s="45">
        <f t="shared" si="1"/>
        <v>134089</v>
      </c>
      <c r="K32" s="42">
        <f t="shared" si="0"/>
        <v>1809722</v>
      </c>
      <c r="L32" s="45">
        <f>SUM(L12:L31)</f>
        <v>144000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309200</v>
      </c>
      <c r="D42" s="41">
        <v>26669</v>
      </c>
      <c r="E42" s="41">
        <v>92760</v>
      </c>
      <c r="F42" s="41">
        <v>38650</v>
      </c>
      <c r="G42" s="41">
        <v>97785</v>
      </c>
      <c r="H42" s="41"/>
      <c r="I42" s="41"/>
      <c r="J42" s="41">
        <v>46670</v>
      </c>
      <c r="K42" s="42">
        <f t="shared" si="0"/>
        <v>611734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289875</v>
      </c>
      <c r="D43" s="41">
        <v>22804</v>
      </c>
      <c r="E43" s="41">
        <v>86963</v>
      </c>
      <c r="F43" s="41"/>
      <c r="G43" s="41">
        <v>57975</v>
      </c>
      <c r="H43" s="41"/>
      <c r="I43" s="41"/>
      <c r="J43" s="41">
        <v>38135</v>
      </c>
      <c r="K43" s="42">
        <f t="shared" si="0"/>
        <v>495752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541100</v>
      </c>
      <c r="D44" s="41">
        <v>49473</v>
      </c>
      <c r="E44" s="41">
        <v>162330</v>
      </c>
      <c r="F44" s="41">
        <v>11595</v>
      </c>
      <c r="G44" s="41">
        <v>59135</v>
      </c>
      <c r="H44" s="41"/>
      <c r="I44" s="41"/>
      <c r="J44" s="41">
        <v>68218</v>
      </c>
      <c r="K44" s="42">
        <f t="shared" si="0"/>
        <v>891851</v>
      </c>
      <c r="L44" s="41">
        <v>19325</v>
      </c>
      <c r="M44" s="41">
        <v>2</v>
      </c>
      <c r="N44" s="41">
        <v>3</v>
      </c>
    </row>
    <row r="45" spans="1:14" ht="12.75">
      <c r="A45" s="48" t="s">
        <v>62</v>
      </c>
      <c r="B45" s="40">
        <v>119</v>
      </c>
      <c r="C45" s="41">
        <v>2382216</v>
      </c>
      <c r="D45" s="41">
        <v>252437</v>
      </c>
      <c r="E45" s="41">
        <v>627344</v>
      </c>
      <c r="F45" s="41">
        <v>113516</v>
      </c>
      <c r="G45" s="41">
        <v>98460</v>
      </c>
      <c r="H45" s="41"/>
      <c r="I45" s="41"/>
      <c r="J45" s="41">
        <v>215538</v>
      </c>
      <c r="K45" s="42">
        <f t="shared" si="0"/>
        <v>3689511</v>
      </c>
      <c r="L45" s="41">
        <v>111467</v>
      </c>
      <c r="M45" s="41">
        <v>12</v>
      </c>
      <c r="N45" s="41">
        <v>13</v>
      </c>
    </row>
    <row r="46" spans="1:14" ht="12.75">
      <c r="A46" s="48" t="s">
        <v>63</v>
      </c>
      <c r="B46" s="40">
        <v>120</v>
      </c>
      <c r="C46" s="41">
        <v>8016056</v>
      </c>
      <c r="D46" s="41">
        <v>1022720</v>
      </c>
      <c r="E46" s="41">
        <v>1268000</v>
      </c>
      <c r="F46" s="41">
        <v>73269</v>
      </c>
      <c r="G46" s="41">
        <v>1567594</v>
      </c>
      <c r="H46" s="41">
        <v>46380</v>
      </c>
      <c r="I46" s="41">
        <v>606808</v>
      </c>
      <c r="J46" s="41">
        <v>898225</v>
      </c>
      <c r="K46" s="42">
        <f t="shared" si="0"/>
        <v>13499052</v>
      </c>
      <c r="L46" s="41">
        <v>233015</v>
      </c>
      <c r="M46" s="41">
        <v>67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11538447</v>
      </c>
      <c r="D47" s="45">
        <f aca="true" t="shared" si="3" ref="D47:J47">SUM(D40:D46)</f>
        <v>1374103</v>
      </c>
      <c r="E47" s="45">
        <f t="shared" si="3"/>
        <v>2237397</v>
      </c>
      <c r="F47" s="45">
        <f t="shared" si="3"/>
        <v>237030</v>
      </c>
      <c r="G47" s="45">
        <f t="shared" si="3"/>
        <v>1880949</v>
      </c>
      <c r="H47" s="45">
        <f t="shared" si="3"/>
        <v>46380</v>
      </c>
      <c r="I47" s="45">
        <f t="shared" si="3"/>
        <v>606808</v>
      </c>
      <c r="J47" s="45">
        <f t="shared" si="3"/>
        <v>1266786</v>
      </c>
      <c r="K47" s="42">
        <f t="shared" si="0"/>
        <v>19187900</v>
      </c>
      <c r="L47" s="45">
        <f>SUM(L40:L46)</f>
        <v>363807</v>
      </c>
      <c r="M47" s="45">
        <f>SUM(M40:M46)</f>
        <v>83</v>
      </c>
      <c r="N47" s="45">
        <f>SUM(N40:N46)</f>
        <v>87</v>
      </c>
    </row>
    <row r="48" spans="1:14" ht="12.75">
      <c r="A48" s="44" t="s">
        <v>119</v>
      </c>
      <c r="B48" s="45">
        <v>152</v>
      </c>
      <c r="C48" s="45">
        <f>C32+C39+C47</f>
        <v>13147501</v>
      </c>
      <c r="D48" s="45">
        <f aca="true" t="shared" si="4" ref="D48:J48">D32+D39+D47</f>
        <v>1374103</v>
      </c>
      <c r="E48" s="45">
        <f t="shared" si="4"/>
        <v>2237397</v>
      </c>
      <c r="F48" s="45">
        <f t="shared" si="4"/>
        <v>237030</v>
      </c>
      <c r="G48" s="45">
        <f t="shared" si="4"/>
        <v>1947528</v>
      </c>
      <c r="H48" s="45">
        <f t="shared" si="4"/>
        <v>46380</v>
      </c>
      <c r="I48" s="45">
        <f t="shared" si="4"/>
        <v>606808</v>
      </c>
      <c r="J48" s="45">
        <f t="shared" si="4"/>
        <v>1400875</v>
      </c>
      <c r="K48" s="42">
        <f t="shared" si="0"/>
        <v>20997622</v>
      </c>
      <c r="L48" s="45">
        <f>L32+L39+L47</f>
        <v>507807</v>
      </c>
      <c r="M48" s="45">
        <f>M32+M39+M47</f>
        <v>95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320476</v>
      </c>
      <c r="D49" s="49"/>
      <c r="E49" s="49"/>
      <c r="F49" s="49"/>
      <c r="G49" s="49">
        <v>37951</v>
      </c>
      <c r="H49" s="49"/>
      <c r="I49" s="49"/>
      <c r="J49" s="49">
        <v>26756</v>
      </c>
      <c r="K49" s="42">
        <f t="shared" si="0"/>
        <v>385183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13467977</v>
      </c>
      <c r="D50" s="45">
        <f aca="true" t="shared" si="5" ref="D50:J50">D48+D49</f>
        <v>1374103</v>
      </c>
      <c r="E50" s="45">
        <f t="shared" si="5"/>
        <v>2237397</v>
      </c>
      <c r="F50" s="45">
        <f t="shared" si="5"/>
        <v>237030</v>
      </c>
      <c r="G50" s="45">
        <f t="shared" si="5"/>
        <v>1985479</v>
      </c>
      <c r="H50" s="45">
        <f t="shared" si="5"/>
        <v>46380</v>
      </c>
      <c r="I50" s="45">
        <f t="shared" si="5"/>
        <v>606808</v>
      </c>
      <c r="J50" s="45">
        <f t="shared" si="5"/>
        <v>1427631</v>
      </c>
      <c r="K50" s="42">
        <f t="shared" si="0"/>
        <v>21382805</v>
      </c>
      <c r="L50" s="45">
        <f>L48+L49</f>
        <v>507807</v>
      </c>
      <c r="M50" s="45">
        <f>M48+M49</f>
        <v>98</v>
      </c>
      <c r="N50" s="45">
        <f>N48+N49</f>
        <v>100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219</v>
      </c>
      <c r="C60" s="174"/>
      <c r="D60" s="174"/>
      <c r="E60" s="62"/>
    </row>
    <row r="61" spans="10:11" ht="12.75">
      <c r="J61" s="173" t="s">
        <v>220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6">
      <selection activeCell="B60" sqref="B60:E6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213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169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165"/>
      <c r="D12" s="165"/>
      <c r="E12" s="165"/>
      <c r="F12" s="165"/>
      <c r="G12" s="165"/>
      <c r="H12" s="165"/>
      <c r="I12" s="165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165"/>
      <c r="D13" s="165"/>
      <c r="E13" s="165"/>
      <c r="F13" s="165"/>
      <c r="G13" s="165"/>
      <c r="H13" s="165"/>
      <c r="I13" s="165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165"/>
      <c r="D14" s="165"/>
      <c r="E14" s="165"/>
      <c r="F14" s="165"/>
      <c r="G14" s="165"/>
      <c r="H14" s="165"/>
      <c r="I14" s="165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165"/>
      <c r="D15" s="165"/>
      <c r="E15" s="165"/>
      <c r="F15" s="165"/>
      <c r="G15" s="165"/>
      <c r="H15" s="165"/>
      <c r="I15" s="165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165">
        <v>91964</v>
      </c>
      <c r="D16" s="165"/>
      <c r="E16" s="166">
        <v>9513</v>
      </c>
      <c r="F16" s="167">
        <v>1950</v>
      </c>
      <c r="G16" s="167"/>
      <c r="H16" s="167"/>
      <c r="I16" s="166">
        <v>7120</v>
      </c>
      <c r="J16" s="42">
        <f t="shared" si="0"/>
        <v>110547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167"/>
      <c r="D17" s="167"/>
      <c r="E17" s="167"/>
      <c r="F17" s="167"/>
      <c r="G17" s="167"/>
      <c r="H17" s="167"/>
      <c r="I17" s="167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167"/>
      <c r="D18" s="167"/>
      <c r="E18" s="167"/>
      <c r="F18" s="167"/>
      <c r="G18" s="167"/>
      <c r="H18" s="167"/>
      <c r="I18" s="167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167"/>
      <c r="D19" s="167"/>
      <c r="E19" s="167"/>
      <c r="F19" s="167"/>
      <c r="G19" s="167"/>
      <c r="H19" s="167"/>
      <c r="I19" s="167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167"/>
      <c r="D20" s="167"/>
      <c r="E20" s="167"/>
      <c r="F20" s="167"/>
      <c r="G20" s="167"/>
      <c r="H20" s="167"/>
      <c r="I20" s="167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167"/>
      <c r="D21" s="167"/>
      <c r="E21" s="167"/>
      <c r="F21" s="167"/>
      <c r="G21" s="167"/>
      <c r="H21" s="167"/>
      <c r="I21" s="167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167"/>
      <c r="D22" s="167"/>
      <c r="E22" s="167"/>
      <c r="F22" s="167"/>
      <c r="G22" s="167"/>
      <c r="H22" s="167"/>
      <c r="I22" s="167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167">
        <v>114820</v>
      </c>
      <c r="D23" s="167"/>
      <c r="E23" s="167">
        <v>11878</v>
      </c>
      <c r="F23" s="167">
        <v>5850</v>
      </c>
      <c r="G23" s="167"/>
      <c r="H23" s="167"/>
      <c r="I23" s="167">
        <v>9395</v>
      </c>
      <c r="J23" s="42">
        <f t="shared" si="0"/>
        <v>141943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167">
        <v>74144</v>
      </c>
      <c r="D24" s="167"/>
      <c r="E24" s="167">
        <v>7671</v>
      </c>
      <c r="F24" s="167">
        <v>3900</v>
      </c>
      <c r="G24" s="167"/>
      <c r="H24" s="167"/>
      <c r="I24" s="167">
        <v>3389</v>
      </c>
      <c r="J24" s="42">
        <f t="shared" si="0"/>
        <v>89104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167">
        <v>245497</v>
      </c>
      <c r="D25" s="167"/>
      <c r="E25" s="167">
        <v>25397</v>
      </c>
      <c r="F25" s="167">
        <v>9750</v>
      </c>
      <c r="G25" s="167"/>
      <c r="H25" s="167"/>
      <c r="I25" s="167">
        <v>14584</v>
      </c>
      <c r="J25" s="42">
        <f t="shared" si="0"/>
        <v>295228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167">
        <v>45758</v>
      </c>
      <c r="D26" s="167"/>
      <c r="E26" s="168">
        <v>4734</v>
      </c>
      <c r="F26" s="167">
        <v>1950</v>
      </c>
      <c r="G26" s="167"/>
      <c r="H26" s="167"/>
      <c r="I26" s="167"/>
      <c r="J26" s="42">
        <f t="shared" si="0"/>
        <v>52442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167"/>
      <c r="D27" s="167"/>
      <c r="E27" s="167"/>
      <c r="F27" s="167"/>
      <c r="G27" s="167"/>
      <c r="H27" s="167"/>
      <c r="I27" s="167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167"/>
      <c r="D28" s="167"/>
      <c r="E28" s="167"/>
      <c r="F28" s="167"/>
      <c r="G28" s="167"/>
      <c r="H28" s="167"/>
      <c r="I28" s="167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167"/>
      <c r="D29" s="167"/>
      <c r="E29" s="167"/>
      <c r="F29" s="167"/>
      <c r="G29" s="167"/>
      <c r="H29" s="167"/>
      <c r="I29" s="167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167"/>
      <c r="D30" s="167"/>
      <c r="E30" s="167"/>
      <c r="F30" s="167"/>
      <c r="G30" s="167"/>
      <c r="H30" s="167"/>
      <c r="I30" s="167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167"/>
      <c r="D31" s="167"/>
      <c r="E31" s="167"/>
      <c r="F31" s="167"/>
      <c r="G31" s="167"/>
      <c r="H31" s="167"/>
      <c r="I31" s="167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572183</v>
      </c>
      <c r="D32" s="45">
        <f>SUM(D12:D31)</f>
        <v>0</v>
      </c>
      <c r="E32" s="45">
        <f t="shared" si="1"/>
        <v>59193</v>
      </c>
      <c r="F32" s="45">
        <f t="shared" si="1"/>
        <v>23400</v>
      </c>
      <c r="G32" s="45">
        <f t="shared" si="1"/>
        <v>0</v>
      </c>
      <c r="H32" s="45">
        <f t="shared" si="1"/>
        <v>0</v>
      </c>
      <c r="I32" s="45">
        <f t="shared" si="1"/>
        <v>34488</v>
      </c>
      <c r="J32" s="42">
        <f t="shared" si="0"/>
        <v>689264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165"/>
      <c r="D40" s="165"/>
      <c r="E40" s="165"/>
      <c r="F40" s="165"/>
      <c r="G40" s="165"/>
      <c r="H40" s="165"/>
      <c r="I40" s="165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165"/>
      <c r="D41" s="165"/>
      <c r="E41" s="165"/>
      <c r="F41" s="165"/>
      <c r="G41" s="165"/>
      <c r="H41" s="165"/>
      <c r="I41" s="165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165">
        <v>117402</v>
      </c>
      <c r="D42" s="165"/>
      <c r="E42" s="169">
        <v>18352</v>
      </c>
      <c r="F42" s="165">
        <v>1950</v>
      </c>
      <c r="G42" s="165"/>
      <c r="H42" s="165"/>
      <c r="I42" s="169">
        <v>15642</v>
      </c>
      <c r="J42" s="42">
        <f t="shared" si="0"/>
        <v>153346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165">
        <v>1433768</v>
      </c>
      <c r="D43" s="165"/>
      <c r="E43" s="169">
        <v>14873</v>
      </c>
      <c r="F43" s="165">
        <v>1950</v>
      </c>
      <c r="G43" s="165"/>
      <c r="H43" s="165"/>
      <c r="I43" s="169">
        <v>13729</v>
      </c>
      <c r="J43" s="42">
        <f t="shared" si="0"/>
        <v>1464320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165">
        <v>264239</v>
      </c>
      <c r="D44" s="165"/>
      <c r="E44" s="165">
        <v>27336</v>
      </c>
      <c r="F44" s="165">
        <v>3900</v>
      </c>
      <c r="G44" s="165"/>
      <c r="H44" s="165"/>
      <c r="I44" s="169">
        <v>12163</v>
      </c>
      <c r="J44" s="42">
        <f t="shared" si="0"/>
        <v>307638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165">
        <v>1102284</v>
      </c>
      <c r="D45" s="165"/>
      <c r="E45" s="165">
        <v>114033</v>
      </c>
      <c r="F45" s="165">
        <v>23400</v>
      </c>
      <c r="G45" s="165">
        <v>291080</v>
      </c>
      <c r="H45" s="165"/>
      <c r="I45" s="165">
        <v>48879</v>
      </c>
      <c r="J45" s="42">
        <f t="shared" si="0"/>
        <v>1579676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165">
        <v>3806334</v>
      </c>
      <c r="D46" s="165"/>
      <c r="E46" s="165">
        <v>389792</v>
      </c>
      <c r="F46" s="165">
        <v>130650</v>
      </c>
      <c r="G46" s="165">
        <v>342720</v>
      </c>
      <c r="H46" s="165"/>
      <c r="I46" s="165">
        <v>144089</v>
      </c>
      <c r="J46" s="42">
        <f t="shared" si="0"/>
        <v>4813585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6724027</v>
      </c>
      <c r="D47" s="45">
        <f>SUM(D40:D46)</f>
        <v>0</v>
      </c>
      <c r="E47" s="45">
        <f t="shared" si="3"/>
        <v>564386</v>
      </c>
      <c r="F47" s="45">
        <f t="shared" si="3"/>
        <v>161850</v>
      </c>
      <c r="G47" s="45">
        <f t="shared" si="3"/>
        <v>633800</v>
      </c>
      <c r="H47" s="45">
        <f t="shared" si="3"/>
        <v>0</v>
      </c>
      <c r="I47" s="45">
        <f t="shared" si="3"/>
        <v>234502</v>
      </c>
      <c r="J47" s="42">
        <f t="shared" si="0"/>
        <v>8318565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7296210</v>
      </c>
      <c r="D48" s="45">
        <f>D32+D39+D47</f>
        <v>0</v>
      </c>
      <c r="E48" s="45">
        <f t="shared" si="4"/>
        <v>623579</v>
      </c>
      <c r="F48" s="45">
        <f t="shared" si="4"/>
        <v>185250</v>
      </c>
      <c r="G48" s="45">
        <f t="shared" si="4"/>
        <v>633800</v>
      </c>
      <c r="H48" s="45">
        <f t="shared" si="4"/>
        <v>0</v>
      </c>
      <c r="I48" s="45">
        <f t="shared" si="4"/>
        <v>268990</v>
      </c>
      <c r="J48" s="42">
        <f t="shared" si="0"/>
        <v>9007829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111705</v>
      </c>
      <c r="D49" s="49"/>
      <c r="E49" s="49">
        <v>11554</v>
      </c>
      <c r="F49" s="49">
        <v>5850</v>
      </c>
      <c r="G49" s="49">
        <v>50609</v>
      </c>
      <c r="H49" s="49"/>
      <c r="I49" s="49"/>
      <c r="J49" s="42">
        <f t="shared" si="0"/>
        <v>179718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7407915</v>
      </c>
      <c r="D50" s="45">
        <f>D48+D49</f>
        <v>0</v>
      </c>
      <c r="E50" s="45">
        <f t="shared" si="5"/>
        <v>635133</v>
      </c>
      <c r="F50" s="45">
        <f t="shared" si="5"/>
        <v>191100</v>
      </c>
      <c r="G50" s="45">
        <f t="shared" si="5"/>
        <v>684409</v>
      </c>
      <c r="H50" s="45">
        <f t="shared" si="5"/>
        <v>0</v>
      </c>
      <c r="I50" s="45">
        <f t="shared" si="5"/>
        <v>268990</v>
      </c>
      <c r="J50" s="42">
        <f t="shared" si="0"/>
        <v>9187547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219</v>
      </c>
      <c r="C60" s="174"/>
      <c r="D60" s="174"/>
      <c r="E60" s="174"/>
      <c r="F60" s="62"/>
    </row>
    <row r="61" spans="8:9" ht="12.75">
      <c r="H61" s="173" t="s">
        <v>209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H59" sqref="H5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213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93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504005</v>
      </c>
      <c r="D16" s="41"/>
      <c r="E16" s="41"/>
      <c r="F16" s="41">
        <v>7619</v>
      </c>
      <c r="G16" s="41">
        <v>70476</v>
      </c>
      <c r="H16" s="41"/>
      <c r="I16" s="41"/>
      <c r="J16" s="41">
        <v>19778</v>
      </c>
      <c r="K16" s="42">
        <f t="shared" si="0"/>
        <v>601878</v>
      </c>
      <c r="L16" s="41">
        <v>35000</v>
      </c>
      <c r="M16" s="41">
        <v>2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348662</v>
      </c>
      <c r="D23" s="41"/>
      <c r="E23" s="41"/>
      <c r="F23" s="41"/>
      <c r="G23" s="41">
        <v>7578</v>
      </c>
      <c r="H23" s="41"/>
      <c r="I23" s="41"/>
      <c r="J23" s="41">
        <v>28849</v>
      </c>
      <c r="K23" s="42">
        <f t="shared" si="0"/>
        <v>385089</v>
      </c>
      <c r="L23" s="41">
        <v>45000</v>
      </c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193868</v>
      </c>
      <c r="D24" s="41"/>
      <c r="E24" s="41"/>
      <c r="F24" s="41"/>
      <c r="G24" s="41">
        <v>4265</v>
      </c>
      <c r="H24" s="41"/>
      <c r="I24" s="41"/>
      <c r="J24" s="41">
        <v>6580</v>
      </c>
      <c r="K24" s="42">
        <f t="shared" si="0"/>
        <v>204713</v>
      </c>
      <c r="L24" s="41">
        <v>36093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635623</v>
      </c>
      <c r="D25" s="41"/>
      <c r="E25" s="41"/>
      <c r="F25" s="41"/>
      <c r="G25" s="41"/>
      <c r="H25" s="41"/>
      <c r="I25" s="41"/>
      <c r="J25" s="41">
        <v>54094</v>
      </c>
      <c r="K25" s="42">
        <f t="shared" si="0"/>
        <v>689717</v>
      </c>
      <c r="L25" s="41">
        <v>199000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>
        <v>145650</v>
      </c>
      <c r="D26" s="41"/>
      <c r="E26" s="41"/>
      <c r="F26" s="41"/>
      <c r="G26" s="41"/>
      <c r="H26" s="41"/>
      <c r="I26" s="41"/>
      <c r="J26" s="41">
        <v>12138</v>
      </c>
      <c r="K26" s="42">
        <f t="shared" si="0"/>
        <v>157788</v>
      </c>
      <c r="L26" s="41">
        <v>15000</v>
      </c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1827808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7619</v>
      </c>
      <c r="G32" s="45">
        <f t="shared" si="1"/>
        <v>82319</v>
      </c>
      <c r="H32" s="45">
        <f t="shared" si="1"/>
        <v>0</v>
      </c>
      <c r="I32" s="45">
        <f t="shared" si="1"/>
        <v>0</v>
      </c>
      <c r="J32" s="45">
        <f t="shared" si="1"/>
        <v>121439</v>
      </c>
      <c r="K32" s="42">
        <f t="shared" si="0"/>
        <v>2039185</v>
      </c>
      <c r="L32" s="45">
        <f>SUM(L12:L31)</f>
        <v>330093</v>
      </c>
      <c r="M32" s="45">
        <f>SUM(M12:M31)</f>
        <v>13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333088</v>
      </c>
      <c r="D42" s="41">
        <v>24129</v>
      </c>
      <c r="E42" s="41">
        <v>83926</v>
      </c>
      <c r="F42" s="41">
        <v>34970</v>
      </c>
      <c r="G42" s="41">
        <v>88951</v>
      </c>
      <c r="H42" s="41"/>
      <c r="I42" s="41"/>
      <c r="J42" s="41">
        <v>46670</v>
      </c>
      <c r="K42" s="42">
        <f t="shared" si="0"/>
        <v>611734</v>
      </c>
      <c r="L42" s="41">
        <v>15000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305851</v>
      </c>
      <c r="D43" s="41">
        <v>20632</v>
      </c>
      <c r="E43" s="41">
        <v>78681</v>
      </c>
      <c r="F43" s="41"/>
      <c r="G43" s="41">
        <v>57478</v>
      </c>
      <c r="H43" s="41"/>
      <c r="I43" s="41"/>
      <c r="J43" s="41">
        <v>38135</v>
      </c>
      <c r="K43" s="42">
        <f t="shared" si="0"/>
        <v>500777</v>
      </c>
      <c r="L43" s="41">
        <v>15000</v>
      </c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567528</v>
      </c>
      <c r="D44" s="41">
        <v>44761</v>
      </c>
      <c r="E44" s="41">
        <v>146870</v>
      </c>
      <c r="F44" s="41">
        <v>10491</v>
      </c>
      <c r="G44" s="41">
        <v>58814</v>
      </c>
      <c r="H44" s="41"/>
      <c r="I44" s="41"/>
      <c r="J44" s="41">
        <v>68620</v>
      </c>
      <c r="K44" s="42">
        <f t="shared" si="0"/>
        <v>897084</v>
      </c>
      <c r="L44" s="41">
        <v>87975</v>
      </c>
      <c r="M44" s="41">
        <v>2</v>
      </c>
      <c r="N44" s="41">
        <v>3</v>
      </c>
    </row>
    <row r="45" spans="1:14" ht="12.75">
      <c r="A45" s="48" t="s">
        <v>62</v>
      </c>
      <c r="B45" s="40">
        <v>119</v>
      </c>
      <c r="C45" s="41">
        <v>2437792</v>
      </c>
      <c r="D45" s="41">
        <v>250946</v>
      </c>
      <c r="E45" s="41">
        <v>629613</v>
      </c>
      <c r="F45" s="41">
        <v>82734</v>
      </c>
      <c r="G45" s="41">
        <v>111276</v>
      </c>
      <c r="H45" s="41"/>
      <c r="I45" s="41"/>
      <c r="J45" s="41">
        <v>282760</v>
      </c>
      <c r="K45" s="42">
        <f t="shared" si="0"/>
        <v>3795121</v>
      </c>
      <c r="L45" s="41">
        <v>708958</v>
      </c>
      <c r="M45" s="41">
        <v>12</v>
      </c>
      <c r="N45" s="41">
        <v>13</v>
      </c>
    </row>
    <row r="46" spans="1:14" ht="12.75">
      <c r="A46" s="48" t="s">
        <v>63</v>
      </c>
      <c r="B46" s="40">
        <v>120</v>
      </c>
      <c r="C46" s="41">
        <v>8420054</v>
      </c>
      <c r="D46" s="41">
        <v>958369</v>
      </c>
      <c r="E46" s="41">
        <v>1216020</v>
      </c>
      <c r="F46" s="41">
        <v>97274</v>
      </c>
      <c r="G46" s="41">
        <v>1466952</v>
      </c>
      <c r="H46" s="41">
        <v>34970</v>
      </c>
      <c r="I46" s="41"/>
      <c r="J46" s="41">
        <v>906793</v>
      </c>
      <c r="K46" s="42">
        <f t="shared" si="0"/>
        <v>13100432</v>
      </c>
      <c r="L46" s="41">
        <v>2142040</v>
      </c>
      <c r="M46" s="41">
        <v>68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12064313</v>
      </c>
      <c r="D47" s="45">
        <f aca="true" t="shared" si="3" ref="D47:J47">SUM(D40:D46)</f>
        <v>1298837</v>
      </c>
      <c r="E47" s="45">
        <f t="shared" si="3"/>
        <v>2155110</v>
      </c>
      <c r="F47" s="45">
        <f t="shared" si="3"/>
        <v>225469</v>
      </c>
      <c r="G47" s="45">
        <f t="shared" si="3"/>
        <v>1783471</v>
      </c>
      <c r="H47" s="45">
        <f t="shared" si="3"/>
        <v>34970</v>
      </c>
      <c r="I47" s="45">
        <f t="shared" si="3"/>
        <v>0</v>
      </c>
      <c r="J47" s="45">
        <f t="shared" si="3"/>
        <v>1342978</v>
      </c>
      <c r="K47" s="42">
        <f t="shared" si="0"/>
        <v>18905148</v>
      </c>
      <c r="L47" s="45">
        <f>SUM(L40:L46)</f>
        <v>2968973</v>
      </c>
      <c r="M47" s="45">
        <f>SUM(M40:M46)</f>
        <v>84</v>
      </c>
      <c r="N47" s="45">
        <f>SUM(N40:N46)</f>
        <v>87</v>
      </c>
    </row>
    <row r="48" spans="1:14" ht="12.75">
      <c r="A48" s="44" t="s">
        <v>119</v>
      </c>
      <c r="B48" s="45">
        <v>152</v>
      </c>
      <c r="C48" s="45">
        <f>C32+C39+C47</f>
        <v>13892121</v>
      </c>
      <c r="D48" s="45">
        <f aca="true" t="shared" si="4" ref="D48:J48">D32+D39+D47</f>
        <v>1298837</v>
      </c>
      <c r="E48" s="45">
        <f t="shared" si="4"/>
        <v>2155110</v>
      </c>
      <c r="F48" s="45">
        <f t="shared" si="4"/>
        <v>233088</v>
      </c>
      <c r="G48" s="45">
        <f t="shared" si="4"/>
        <v>1865790</v>
      </c>
      <c r="H48" s="45">
        <f t="shared" si="4"/>
        <v>34970</v>
      </c>
      <c r="I48" s="45">
        <f t="shared" si="4"/>
        <v>0</v>
      </c>
      <c r="J48" s="45">
        <f t="shared" si="4"/>
        <v>1464417</v>
      </c>
      <c r="K48" s="42">
        <f t="shared" si="0"/>
        <v>20944333</v>
      </c>
      <c r="L48" s="45">
        <f>L32+L39+L47</f>
        <v>3299066</v>
      </c>
      <c r="M48" s="45">
        <f>M32+M39+M47</f>
        <v>97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296426</v>
      </c>
      <c r="D49" s="49"/>
      <c r="E49" s="49"/>
      <c r="F49" s="49"/>
      <c r="G49" s="49">
        <v>50000</v>
      </c>
      <c r="H49" s="49"/>
      <c r="I49" s="49"/>
      <c r="J49" s="49">
        <v>26756</v>
      </c>
      <c r="K49" s="42">
        <f t="shared" si="0"/>
        <v>373182</v>
      </c>
      <c r="L49" s="49">
        <v>20700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14188547</v>
      </c>
      <c r="D50" s="45">
        <f aca="true" t="shared" si="5" ref="D50:J50">D48+D49</f>
        <v>1298837</v>
      </c>
      <c r="E50" s="45">
        <f t="shared" si="5"/>
        <v>2155110</v>
      </c>
      <c r="F50" s="45">
        <f t="shared" si="5"/>
        <v>233088</v>
      </c>
      <c r="G50" s="45">
        <f t="shared" si="5"/>
        <v>1915790</v>
      </c>
      <c r="H50" s="45">
        <f t="shared" si="5"/>
        <v>34970</v>
      </c>
      <c r="I50" s="45">
        <f t="shared" si="5"/>
        <v>0</v>
      </c>
      <c r="J50" s="45">
        <f t="shared" si="5"/>
        <v>1491173</v>
      </c>
      <c r="K50" s="42">
        <f t="shared" si="0"/>
        <v>21317515</v>
      </c>
      <c r="L50" s="45">
        <f>L48+L49</f>
        <v>3319766</v>
      </c>
      <c r="M50" s="45">
        <f>M48+M49</f>
        <v>100</v>
      </c>
      <c r="N50" s="45">
        <f>N48+N49</f>
        <v>100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32</v>
      </c>
      <c r="B55" s="55">
        <v>1</v>
      </c>
      <c r="C55" s="55">
        <v>84144</v>
      </c>
      <c r="D55" s="55"/>
      <c r="E55" s="55"/>
      <c r="F55" s="55"/>
      <c r="G55" s="55">
        <v>4265</v>
      </c>
      <c r="H55" s="55"/>
      <c r="I55" s="55"/>
      <c r="J55" s="55">
        <v>-2833</v>
      </c>
      <c r="K55" s="116"/>
      <c r="L55" s="55">
        <v>21093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222</v>
      </c>
      <c r="C60" s="174"/>
      <c r="D60" s="174"/>
      <c r="E60" s="62"/>
    </row>
    <row r="61" spans="10:11" ht="12.75">
      <c r="J61" s="173" t="s">
        <v>209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="75" zoomScaleNormal="75" zoomScalePageLayoutView="0" workbookViewId="0" topLeftCell="A1">
      <selection activeCell="N20" sqref="N2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213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170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184695</v>
      </c>
      <c r="D16" s="41"/>
      <c r="E16" s="41">
        <v>19106</v>
      </c>
      <c r="F16" s="41">
        <v>3900</v>
      </c>
      <c r="G16" s="41"/>
      <c r="H16" s="41"/>
      <c r="I16" s="41">
        <v>7120</v>
      </c>
      <c r="J16" s="42">
        <f t="shared" si="0"/>
        <v>214821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124724</v>
      </c>
      <c r="D23" s="41"/>
      <c r="E23" s="41">
        <v>12903</v>
      </c>
      <c r="F23" s="41">
        <v>5850</v>
      </c>
      <c r="G23" s="41"/>
      <c r="H23" s="41"/>
      <c r="I23" s="41">
        <v>12903</v>
      </c>
      <c r="J23" s="42">
        <f t="shared" si="0"/>
        <v>156380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38901</v>
      </c>
      <c r="D24" s="41"/>
      <c r="E24" s="41">
        <v>4024</v>
      </c>
      <c r="F24" s="41">
        <v>1950</v>
      </c>
      <c r="G24" s="41">
        <v>12904</v>
      </c>
      <c r="H24" s="41"/>
      <c r="I24" s="41">
        <v>3389</v>
      </c>
      <c r="J24" s="42">
        <f t="shared" si="0"/>
        <v>61168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263330</v>
      </c>
      <c r="D25" s="41"/>
      <c r="E25" s="41">
        <v>27242</v>
      </c>
      <c r="F25" s="41">
        <v>9750</v>
      </c>
      <c r="G25" s="41">
        <v>54011</v>
      </c>
      <c r="H25" s="41"/>
      <c r="I25" s="41">
        <v>14584</v>
      </c>
      <c r="J25" s="42">
        <f t="shared" si="0"/>
        <v>368917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50108</v>
      </c>
      <c r="D26" s="41"/>
      <c r="E26" s="41">
        <v>5184</v>
      </c>
      <c r="F26" s="41">
        <v>1950</v>
      </c>
      <c r="G26" s="41"/>
      <c r="H26" s="41"/>
      <c r="I26" s="41"/>
      <c r="J26" s="42">
        <f t="shared" si="0"/>
        <v>57242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661758</v>
      </c>
      <c r="D32" s="45">
        <f>SUM(D12:D31)</f>
        <v>0</v>
      </c>
      <c r="E32" s="45">
        <f t="shared" si="1"/>
        <v>68459</v>
      </c>
      <c r="F32" s="45">
        <f t="shared" si="1"/>
        <v>23400</v>
      </c>
      <c r="G32" s="45">
        <f t="shared" si="1"/>
        <v>66915</v>
      </c>
      <c r="H32" s="45">
        <f t="shared" si="1"/>
        <v>0</v>
      </c>
      <c r="I32" s="45">
        <f t="shared" si="1"/>
        <v>37996</v>
      </c>
      <c r="J32" s="42">
        <f t="shared" si="0"/>
        <v>858528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181752</v>
      </c>
      <c r="D42" s="41"/>
      <c r="E42" s="41">
        <v>18802</v>
      </c>
      <c r="F42" s="41">
        <v>1950</v>
      </c>
      <c r="G42" s="41"/>
      <c r="H42" s="41"/>
      <c r="I42" s="41">
        <v>15642</v>
      </c>
      <c r="J42" s="42">
        <f t="shared" si="0"/>
        <v>218146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123786</v>
      </c>
      <c r="D43" s="41"/>
      <c r="E43" s="41">
        <v>15474</v>
      </c>
      <c r="F43" s="41">
        <v>1950</v>
      </c>
      <c r="G43" s="41"/>
      <c r="H43" s="41"/>
      <c r="I43" s="41">
        <v>13729</v>
      </c>
      <c r="J43" s="42">
        <f t="shared" si="0"/>
        <v>154939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285666</v>
      </c>
      <c r="D44" s="41"/>
      <c r="E44" s="41">
        <v>29552</v>
      </c>
      <c r="F44" s="41">
        <v>3900</v>
      </c>
      <c r="G44" s="41"/>
      <c r="H44" s="41"/>
      <c r="I44" s="41">
        <v>12163</v>
      </c>
      <c r="J44" s="42">
        <f t="shared" si="0"/>
        <v>331281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1293343</v>
      </c>
      <c r="D45" s="41"/>
      <c r="E45" s="41">
        <v>1617933</v>
      </c>
      <c r="F45" s="41">
        <v>23400</v>
      </c>
      <c r="G45" s="41"/>
      <c r="H45" s="41"/>
      <c r="I45" s="41">
        <v>190793</v>
      </c>
      <c r="J45" s="42">
        <f t="shared" si="0"/>
        <v>3125469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420316</v>
      </c>
      <c r="D46" s="41"/>
      <c r="E46" s="41">
        <v>457278</v>
      </c>
      <c r="F46" s="41">
        <v>132600</v>
      </c>
      <c r="G46" s="41">
        <v>173450</v>
      </c>
      <c r="H46" s="41"/>
      <c r="I46" s="41">
        <v>142318</v>
      </c>
      <c r="J46" s="42">
        <f t="shared" si="0"/>
        <v>1325962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2304863</v>
      </c>
      <c r="D47" s="45">
        <f>SUM(D40:D46)</f>
        <v>0</v>
      </c>
      <c r="E47" s="45">
        <f t="shared" si="3"/>
        <v>2139039</v>
      </c>
      <c r="F47" s="45">
        <f t="shared" si="3"/>
        <v>163800</v>
      </c>
      <c r="G47" s="45">
        <f t="shared" si="3"/>
        <v>173450</v>
      </c>
      <c r="H47" s="45">
        <f t="shared" si="3"/>
        <v>0</v>
      </c>
      <c r="I47" s="45">
        <f t="shared" si="3"/>
        <v>374645</v>
      </c>
      <c r="J47" s="42">
        <f t="shared" si="0"/>
        <v>5155797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2966621</v>
      </c>
      <c r="D48" s="45">
        <f>D32+D39+D47</f>
        <v>0</v>
      </c>
      <c r="E48" s="45">
        <f t="shared" si="4"/>
        <v>2207498</v>
      </c>
      <c r="F48" s="45">
        <f t="shared" si="4"/>
        <v>187200</v>
      </c>
      <c r="G48" s="45">
        <f t="shared" si="4"/>
        <v>240365</v>
      </c>
      <c r="H48" s="45">
        <f t="shared" si="4"/>
        <v>0</v>
      </c>
      <c r="I48" s="45">
        <f t="shared" si="4"/>
        <v>412641</v>
      </c>
      <c r="J48" s="42">
        <f t="shared" si="0"/>
        <v>6014325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114226</v>
      </c>
      <c r="D49" s="49"/>
      <c r="E49" s="49">
        <v>12287</v>
      </c>
      <c r="F49" s="49">
        <v>5850</v>
      </c>
      <c r="G49" s="49">
        <v>7304</v>
      </c>
      <c r="H49" s="49"/>
      <c r="I49" s="49"/>
      <c r="J49" s="42">
        <f t="shared" si="0"/>
        <v>139667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3080847</v>
      </c>
      <c r="D50" s="45">
        <f>D48+D49</f>
        <v>0</v>
      </c>
      <c r="E50" s="45">
        <f t="shared" si="5"/>
        <v>2219785</v>
      </c>
      <c r="F50" s="45">
        <f t="shared" si="5"/>
        <v>193050</v>
      </c>
      <c r="G50" s="45">
        <f t="shared" si="5"/>
        <v>247669</v>
      </c>
      <c r="H50" s="45">
        <f t="shared" si="5"/>
        <v>0</v>
      </c>
      <c r="I50" s="45">
        <f t="shared" si="5"/>
        <v>412641</v>
      </c>
      <c r="J50" s="42">
        <f t="shared" si="0"/>
        <v>6153992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32</v>
      </c>
      <c r="B55" s="55">
        <f>IF(A55="","",VLOOKUP(A55,$A$12:$B$50,2,FALSE))</f>
        <v>83</v>
      </c>
      <c r="C55" s="55">
        <v>26585</v>
      </c>
      <c r="D55" s="55"/>
      <c r="E55" s="55">
        <v>2750</v>
      </c>
      <c r="F55" s="55">
        <v>1950</v>
      </c>
      <c r="G55" s="55"/>
      <c r="H55" s="55"/>
      <c r="I55" s="55"/>
      <c r="J55" s="128"/>
      <c r="K55" s="55">
        <v>15</v>
      </c>
      <c r="L55" s="56">
        <v>21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221</v>
      </c>
      <c r="C60" s="174"/>
      <c r="D60" s="174"/>
      <c r="E60" s="174"/>
      <c r="F60" s="62"/>
    </row>
    <row r="61" spans="8:9" ht="12.75">
      <c r="H61" s="173" t="s">
        <v>209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94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171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P51" sqref="P5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137</v>
      </c>
    </row>
    <row r="2" spans="1:12" ht="12.75">
      <c r="A2" s="3" t="s">
        <v>71</v>
      </c>
      <c r="H2" s="4"/>
      <c r="I2" s="4"/>
      <c r="J2" s="5" t="s">
        <v>0</v>
      </c>
      <c r="K2" s="186" t="s">
        <v>210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84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62" t="s">
        <v>121</v>
      </c>
      <c r="N7" s="164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230038</v>
      </c>
      <c r="D16" s="41"/>
      <c r="E16" s="41"/>
      <c r="F16" s="41"/>
      <c r="G16" s="41">
        <v>39200</v>
      </c>
      <c r="H16" s="41"/>
      <c r="I16" s="41"/>
      <c r="J16" s="41">
        <v>19170</v>
      </c>
      <c r="K16" s="42">
        <f t="shared" si="0"/>
        <v>288408</v>
      </c>
      <c r="L16" s="41">
        <v>19600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332172</v>
      </c>
      <c r="D23" s="41"/>
      <c r="E23" s="41"/>
      <c r="F23" s="41"/>
      <c r="G23" s="41">
        <v>21312</v>
      </c>
      <c r="H23" s="41"/>
      <c r="I23" s="41"/>
      <c r="J23" s="41">
        <v>27583</v>
      </c>
      <c r="K23" s="42">
        <f t="shared" si="0"/>
        <v>381067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217450</v>
      </c>
      <c r="D24" s="41"/>
      <c r="E24" s="41"/>
      <c r="F24" s="41"/>
      <c r="G24" s="41">
        <v>94</v>
      </c>
      <c r="H24" s="41"/>
      <c r="I24" s="41"/>
      <c r="J24" s="41">
        <v>18121</v>
      </c>
      <c r="K24" s="42">
        <f t="shared" si="0"/>
        <v>235665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790759</v>
      </c>
      <c r="D25" s="41"/>
      <c r="E25" s="41"/>
      <c r="F25" s="41"/>
      <c r="G25" s="41"/>
      <c r="H25" s="41"/>
      <c r="I25" s="41"/>
      <c r="J25" s="41">
        <v>51528</v>
      </c>
      <c r="K25" s="42">
        <f t="shared" si="0"/>
        <v>842287</v>
      </c>
      <c r="L25" s="41">
        <v>244447</v>
      </c>
      <c r="M25" s="41">
        <v>6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1570419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60606</v>
      </c>
      <c r="H32" s="45">
        <f t="shared" si="1"/>
        <v>0</v>
      </c>
      <c r="I32" s="45">
        <f t="shared" si="1"/>
        <v>0</v>
      </c>
      <c r="J32" s="45">
        <f t="shared" si="1"/>
        <v>116402</v>
      </c>
      <c r="K32" s="42">
        <f t="shared" si="0"/>
        <v>1747427</v>
      </c>
      <c r="L32" s="45">
        <f>SUM(L12:L31)</f>
        <v>264047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305773</v>
      </c>
      <c r="D42" s="41">
        <v>24183</v>
      </c>
      <c r="E42" s="41">
        <v>84114</v>
      </c>
      <c r="F42" s="41">
        <v>35048</v>
      </c>
      <c r="G42" s="41">
        <v>88898</v>
      </c>
      <c r="H42" s="41"/>
      <c r="I42" s="41"/>
      <c r="J42" s="41">
        <v>44436</v>
      </c>
      <c r="K42" s="42">
        <f t="shared" si="0"/>
        <v>582452</v>
      </c>
      <c r="L42" s="41">
        <v>300000</v>
      </c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291298</v>
      </c>
      <c r="D43" s="41">
        <v>20205</v>
      </c>
      <c r="E43" s="41">
        <v>83063</v>
      </c>
      <c r="F43" s="41"/>
      <c r="G43" s="41">
        <v>65714</v>
      </c>
      <c r="H43" s="41"/>
      <c r="I43" s="41"/>
      <c r="J43" s="41">
        <v>36309</v>
      </c>
      <c r="K43" s="42">
        <f t="shared" si="0"/>
        <v>496589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527783</v>
      </c>
      <c r="D44" s="41">
        <v>44861</v>
      </c>
      <c r="E44" s="41">
        <v>147200</v>
      </c>
      <c r="F44" s="41">
        <v>10514</v>
      </c>
      <c r="G44" s="41">
        <v>49066</v>
      </c>
      <c r="H44" s="41"/>
      <c r="I44" s="41"/>
      <c r="J44" s="41">
        <v>64952</v>
      </c>
      <c r="K44" s="42">
        <f t="shared" si="0"/>
        <v>844376</v>
      </c>
      <c r="L44" s="41">
        <v>18400</v>
      </c>
      <c r="M44" s="41">
        <v>2</v>
      </c>
      <c r="N44" s="41">
        <v>3</v>
      </c>
    </row>
    <row r="45" spans="1:14" ht="12.75">
      <c r="A45" s="48" t="s">
        <v>62</v>
      </c>
      <c r="B45" s="40">
        <v>119</v>
      </c>
      <c r="C45" s="41">
        <v>2134256</v>
      </c>
      <c r="D45" s="41">
        <v>220679</v>
      </c>
      <c r="E45" s="41">
        <v>546402</v>
      </c>
      <c r="F45" s="41">
        <v>98134</v>
      </c>
      <c r="G45" s="41">
        <v>162844</v>
      </c>
      <c r="H45" s="41"/>
      <c r="I45" s="41"/>
      <c r="J45" s="41">
        <v>251604</v>
      </c>
      <c r="K45" s="42">
        <f t="shared" si="0"/>
        <v>3413919</v>
      </c>
      <c r="L45" s="41">
        <v>305545</v>
      </c>
      <c r="M45" s="41">
        <v>11</v>
      </c>
      <c r="N45" s="41">
        <v>12</v>
      </c>
    </row>
    <row r="46" spans="1:14" ht="12.75">
      <c r="A46" s="48" t="s">
        <v>63</v>
      </c>
      <c r="B46" s="40">
        <v>120</v>
      </c>
      <c r="C46" s="41">
        <v>7582574</v>
      </c>
      <c r="D46" s="41">
        <v>911102</v>
      </c>
      <c r="E46" s="41">
        <v>1132319</v>
      </c>
      <c r="F46" s="41">
        <v>70358</v>
      </c>
      <c r="G46" s="41">
        <v>607847</v>
      </c>
      <c r="H46" s="41">
        <v>40657</v>
      </c>
      <c r="I46" s="41"/>
      <c r="J46" s="41">
        <v>807239</v>
      </c>
      <c r="K46" s="42">
        <f t="shared" si="0"/>
        <v>11152096</v>
      </c>
      <c r="L46" s="41">
        <v>1695489</v>
      </c>
      <c r="M46" s="41">
        <v>66</v>
      </c>
      <c r="N46" s="41">
        <v>69</v>
      </c>
    </row>
    <row r="47" spans="1:14" s="46" customFormat="1" ht="12.75">
      <c r="A47" s="44" t="s">
        <v>74</v>
      </c>
      <c r="B47" s="45">
        <v>121</v>
      </c>
      <c r="C47" s="45">
        <f>SUM(C40:C46)</f>
        <v>10841684</v>
      </c>
      <c r="D47" s="45">
        <f aca="true" t="shared" si="3" ref="D47:J47">SUM(D40:D46)</f>
        <v>1221030</v>
      </c>
      <c r="E47" s="45">
        <f t="shared" si="3"/>
        <v>1993098</v>
      </c>
      <c r="F47" s="45">
        <f t="shared" si="3"/>
        <v>214054</v>
      </c>
      <c r="G47" s="45">
        <f t="shared" si="3"/>
        <v>974369</v>
      </c>
      <c r="H47" s="45">
        <f t="shared" si="3"/>
        <v>40657</v>
      </c>
      <c r="I47" s="45">
        <f t="shared" si="3"/>
        <v>0</v>
      </c>
      <c r="J47" s="45">
        <f t="shared" si="3"/>
        <v>1204540</v>
      </c>
      <c r="K47" s="42">
        <f t="shared" si="0"/>
        <v>16489432</v>
      </c>
      <c r="L47" s="45">
        <f>SUM(L40:L46)</f>
        <v>2319434</v>
      </c>
      <c r="M47" s="45">
        <f>SUM(M40:M46)</f>
        <v>81</v>
      </c>
      <c r="N47" s="45">
        <f>SUM(N40:N46)</f>
        <v>86</v>
      </c>
    </row>
    <row r="48" spans="1:14" s="46" customFormat="1" ht="12.75">
      <c r="A48" s="44" t="s">
        <v>119</v>
      </c>
      <c r="B48" s="45">
        <v>152</v>
      </c>
      <c r="C48" s="45">
        <f>C32+C39+C47</f>
        <v>12412103</v>
      </c>
      <c r="D48" s="45">
        <f aca="true" t="shared" si="4" ref="D48:J48">D32+D39+D47</f>
        <v>1221030</v>
      </c>
      <c r="E48" s="45">
        <f t="shared" si="4"/>
        <v>1993098</v>
      </c>
      <c r="F48" s="45">
        <f t="shared" si="4"/>
        <v>214054</v>
      </c>
      <c r="G48" s="45">
        <f t="shared" si="4"/>
        <v>1034975</v>
      </c>
      <c r="H48" s="45">
        <f t="shared" si="4"/>
        <v>40657</v>
      </c>
      <c r="I48" s="45">
        <f t="shared" si="4"/>
        <v>0</v>
      </c>
      <c r="J48" s="45">
        <f t="shared" si="4"/>
        <v>1320942</v>
      </c>
      <c r="K48" s="42">
        <f t="shared" si="0"/>
        <v>18236859</v>
      </c>
      <c r="L48" s="45">
        <f>L32+L39+L47</f>
        <v>2583481</v>
      </c>
      <c r="M48" s="45">
        <f>M32+M39+M47</f>
        <v>93</v>
      </c>
      <c r="N48" s="45">
        <f>N32+N39+N47</f>
        <v>97</v>
      </c>
    </row>
    <row r="49" spans="1:14" s="46" customFormat="1" ht="12.75">
      <c r="A49" s="44" t="s">
        <v>51</v>
      </c>
      <c r="B49" s="45">
        <v>158</v>
      </c>
      <c r="C49" s="49">
        <v>316098</v>
      </c>
      <c r="D49" s="49"/>
      <c r="E49" s="49"/>
      <c r="F49" s="49"/>
      <c r="G49" s="49">
        <v>49000</v>
      </c>
      <c r="H49" s="49"/>
      <c r="I49" s="49"/>
      <c r="J49" s="49">
        <v>26756</v>
      </c>
      <c r="K49" s="42">
        <f t="shared" si="0"/>
        <v>391854</v>
      </c>
      <c r="L49" s="49"/>
      <c r="M49" s="49">
        <v>3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12728201</v>
      </c>
      <c r="D50" s="45">
        <f t="shared" si="5"/>
        <v>1221030</v>
      </c>
      <c r="E50" s="45">
        <f t="shared" si="5"/>
        <v>1993098</v>
      </c>
      <c r="F50" s="45">
        <f t="shared" si="5"/>
        <v>214054</v>
      </c>
      <c r="G50" s="45">
        <f t="shared" si="5"/>
        <v>1083975</v>
      </c>
      <c r="H50" s="45">
        <f t="shared" si="5"/>
        <v>40657</v>
      </c>
      <c r="I50" s="45">
        <f t="shared" si="5"/>
        <v>0</v>
      </c>
      <c r="J50" s="45">
        <f t="shared" si="5"/>
        <v>1347698</v>
      </c>
      <c r="K50" s="42">
        <f t="shared" si="0"/>
        <v>18628713</v>
      </c>
      <c r="L50" s="45">
        <f>L48+L49</f>
        <v>2583481</v>
      </c>
      <c r="M50" s="45">
        <f>M48+M49</f>
        <v>96</v>
      </c>
      <c r="N50" s="45">
        <f>N48+N49</f>
        <v>99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79" t="s">
        <v>163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1"/>
    </row>
    <row r="53" spans="1:13" ht="12.75">
      <c r="A53" s="177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78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/>
      <c r="B55" s="54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7"/>
      <c r="O55" s="43"/>
    </row>
    <row r="56" spans="1:15" ht="12.75">
      <c r="A56" s="58"/>
      <c r="B56" s="58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7"/>
      <c r="O56" s="43"/>
    </row>
    <row r="57" spans="1:15" ht="12.75">
      <c r="A57" s="58"/>
      <c r="B57" s="58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208</v>
      </c>
      <c r="C60" s="174"/>
      <c r="D60" s="174"/>
      <c r="E60" s="62"/>
    </row>
    <row r="61" spans="10:11" ht="12.75">
      <c r="J61" s="173" t="s">
        <v>209</v>
      </c>
      <c r="K61" s="173"/>
    </row>
    <row r="62" spans="10:11" ht="12.75">
      <c r="J62" s="172" t="s">
        <v>48</v>
      </c>
      <c r="K62" s="172"/>
    </row>
  </sheetData>
  <sheetProtection/>
  <mergeCells count="14"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  <mergeCell ref="J62:K62"/>
    <mergeCell ref="J61:K61"/>
    <mergeCell ref="B60:D60"/>
    <mergeCell ref="C10:D10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95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172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96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173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97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174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/>
      <c r="L2" s="187"/>
    </row>
    <row r="3" spans="1:12" ht="12.75">
      <c r="A3" s="3"/>
      <c r="H3" s="4"/>
      <c r="I3" s="4"/>
      <c r="J3" s="5" t="s">
        <v>77</v>
      </c>
      <c r="K3" s="186"/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98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/>
      <c r="I2" s="187"/>
    </row>
    <row r="3" spans="1:9" ht="12.75">
      <c r="A3" s="3"/>
      <c r="G3" s="5" t="s">
        <v>77</v>
      </c>
      <c r="H3" s="186"/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175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201"/>
      <c r="L2" s="202"/>
    </row>
    <row r="3" spans="1:12" ht="12.75">
      <c r="A3" s="3"/>
      <c r="H3" s="4"/>
      <c r="I3" s="4"/>
      <c r="J3" s="5" t="s">
        <v>77</v>
      </c>
      <c r="K3" s="201"/>
      <c r="L3" s="202"/>
    </row>
    <row r="4" spans="1:7" ht="18" customHeight="1">
      <c r="A4" s="6"/>
      <c r="E4" s="203" t="s">
        <v>55</v>
      </c>
      <c r="F4" s="203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89" t="s">
        <v>82</v>
      </c>
      <c r="B5" s="189"/>
      <c r="C5" s="189"/>
      <c r="D5" s="189"/>
      <c r="E5" s="189"/>
      <c r="F5" s="189"/>
      <c r="G5" s="7" t="s">
        <v>83</v>
      </c>
      <c r="H5" s="188" t="s">
        <v>195</v>
      </c>
      <c r="I5" s="188"/>
      <c r="J5" s="188"/>
      <c r="K5" s="188"/>
      <c r="L5" s="188"/>
      <c r="M5" s="188"/>
      <c r="N5" s="188"/>
      <c r="O5" s="188"/>
      <c r="P5" s="188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91" t="s">
        <v>1</v>
      </c>
      <c r="D7" s="192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78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2038253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7619</v>
      </c>
      <c r="G16" s="95">
        <f>'01'!G16+'13'!G16+'02'!G16+'03'!G16+'04'!G16+'05'!G16+'06'!G16+'07'!G16+'08'!G16+'09'!G16+'10'!G16+'11'!G16+'12'!G16</f>
        <v>309676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137838</v>
      </c>
      <c r="K16" s="95">
        <f>'01'!K16+'13'!K16+'02'!K16+'03'!K16+'04'!K16+'05'!K16+'06'!K16+'07'!K16+'08'!K16+'09'!K16+'10'!K16+'11'!K16+'12'!K16</f>
        <v>2493386</v>
      </c>
      <c r="L16" s="95">
        <f>'01'!L16+'13'!L16+'02'!L16+'03'!L16+'04'!L16+'05'!L16+'06'!L16+'07'!L16+'08'!L16+'09'!L16+'10'!L16+'11'!L16+'12'!L16</f>
        <v>154600</v>
      </c>
      <c r="M16" s="142">
        <f>IF($G$4=0,0,('01'!M16+'13'!M16+'02'!M16+'03'!M16+'04'!M16+'05'!M16+'06'!M16+'07'!M16+'08'!M16+'09'!M16+'10'!M16+'11'!M16+'12'!M16)/$G$4)</f>
        <v>1.125</v>
      </c>
      <c r="N16" s="96"/>
      <c r="O16" s="97">
        <f t="shared" si="0"/>
        <v>0</v>
      </c>
      <c r="P16" s="98">
        <f t="shared" si="1"/>
        <v>277042.8888888889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0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0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0</v>
      </c>
      <c r="K17" s="95">
        <f>'01'!K17+'13'!K17+'02'!K17+'03'!K17+'04'!K17+'05'!K17+'06'!K17+'07'!K17+'08'!K17+'09'!K17+'10'!K17+'11'!K17+'12'!K17</f>
        <v>0</v>
      </c>
      <c r="L17" s="95">
        <f>'01'!L17+'13'!L17+'02'!L17+'03'!L17+'04'!L17+'05'!L17+'06'!L17+'07'!L17+'08'!L17+'09'!L17+'10'!L17+'11'!L17+'12'!L17</f>
        <v>0</v>
      </c>
      <c r="M17" s="142">
        <f>IF($G$4=0,0,('01'!M17+'13'!M17+'02'!M17+'03'!M17+'04'!M17+'05'!M17+'06'!M17+'07'!M17+'08'!M17+'09'!M17+'10'!M17+'11'!M17+'12'!M17)/$G$4)</f>
        <v>0</v>
      </c>
      <c r="N17" s="96"/>
      <c r="O17" s="97">
        <f t="shared" si="0"/>
        <v>0</v>
      </c>
      <c r="P17" s="98">
        <f t="shared" si="1"/>
        <v>0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2581492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179205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200677</v>
      </c>
      <c r="K23" s="95">
        <f>'01'!K23+'13'!K23+'02'!K23+'03'!K23+'04'!K23+'05'!K23+'06'!K23+'07'!K23+'08'!K23+'09'!K23+'10'!K23+'11'!K23+'12'!K23</f>
        <v>2961374</v>
      </c>
      <c r="L23" s="95">
        <f>'01'!L23+'13'!L23+'02'!L23+'03'!L23+'04'!L23+'05'!L23+'06'!L23+'07'!L23+'08'!L23+'09'!L23+'10'!L23+'11'!L23+'12'!L23</f>
        <v>45000</v>
      </c>
      <c r="M23" s="142">
        <f>IF($G$4=0,0,('01'!M23+'13'!M23+'02'!M23+'03'!M23+'04'!M23+'05'!M23+'06'!M23+'07'!M23+'08'!M23+'09'!M23+'10'!M23+'11'!M23+'12'!M23)/$G$4)</f>
        <v>3</v>
      </c>
      <c r="N23" s="96"/>
      <c r="O23" s="97">
        <f t="shared" si="0"/>
        <v>0</v>
      </c>
      <c r="P23" s="98">
        <f t="shared" si="1"/>
        <v>123390.58333333333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1649842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48332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120851</v>
      </c>
      <c r="K24" s="95">
        <f>'01'!K24+'13'!K24+'02'!K24+'03'!K24+'04'!K24+'05'!K24+'06'!K24+'07'!K24+'08'!K24+'09'!K24+'10'!K24+'11'!K24+'12'!K24</f>
        <v>1819025</v>
      </c>
      <c r="L24" s="95">
        <f>'01'!L24+'13'!L24+'02'!L24+'03'!L24+'04'!L24+'05'!L24+'06'!L24+'07'!L24+'08'!L24+'09'!L24+'10'!L24+'11'!L24+'12'!L24</f>
        <v>328945</v>
      </c>
      <c r="M24" s="142">
        <f>IF($G$4=0,0,('01'!M24+'13'!M24+'02'!M24+'03'!M24+'04'!M24+'05'!M24+'06'!M24+'07'!M24+'08'!M24+'09'!M24+'10'!M24+'11'!M24+'12'!M24)/$G$4)</f>
        <v>2</v>
      </c>
      <c r="N24" s="96"/>
      <c r="O24" s="97">
        <f t="shared" si="0"/>
        <v>0</v>
      </c>
      <c r="P24" s="98">
        <f t="shared" si="1"/>
        <v>113689.0625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4989285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0</v>
      </c>
      <c r="G25" s="95">
        <f>'01'!G25+'13'!G25+'02'!G25+'03'!G25+'04'!G25+'05'!G25+'06'!G25+'07'!G25+'08'!G25+'09'!G25+'10'!G25+'11'!G25+'12'!G25</f>
        <v>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388230</v>
      </c>
      <c r="K25" s="95">
        <f>'01'!K25+'13'!K25+'02'!K25+'03'!K25+'04'!K25+'05'!K25+'06'!K25+'07'!K25+'08'!K25+'09'!K25+'10'!K25+'11'!K25+'12'!K25</f>
        <v>5377515</v>
      </c>
      <c r="L25" s="95">
        <f>'01'!L25+'13'!L25+'02'!L25+'03'!L25+'04'!L25+'05'!L25+'06'!L25+'07'!L25+'08'!L25+'09'!L25+'10'!L25+'11'!L25+'12'!L25</f>
        <v>773447</v>
      </c>
      <c r="M25" s="142">
        <f>IF($G$4=0,0,('01'!M25+'13'!M25+'02'!M25+'03'!M25+'04'!M25+'05'!M25+'06'!M25+'07'!M25+'08'!M25+'09'!M25+'10'!M25+'11'!M25+'12'!M25)/$G$4)</f>
        <v>5.25</v>
      </c>
      <c r="N25" s="96"/>
      <c r="O25" s="97">
        <f t="shared" si="0"/>
        <v>0</v>
      </c>
      <c r="P25" s="98">
        <f t="shared" si="1"/>
        <v>128036.07142857143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873900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48552</v>
      </c>
      <c r="K26" s="95">
        <f>'01'!K26+'13'!K26+'02'!K26+'03'!K26+'04'!K26+'05'!K26+'06'!K26+'07'!K26+'08'!K26+'09'!K26+'10'!K26+'11'!K26+'12'!K26</f>
        <v>922452</v>
      </c>
      <c r="L26" s="95">
        <f>'01'!L26+'13'!L26+'02'!L26+'03'!L26+'04'!L26+'05'!L26+'06'!L26+'07'!L26+'08'!L26+'09'!L26+'10'!L26+'11'!L26+'12'!L26</f>
        <v>15000</v>
      </c>
      <c r="M26" s="142">
        <f>IF($G$4=0,0,('01'!M26+'13'!M26+'02'!M26+'03'!M26+'04'!M26+'05'!M26+'06'!M26+'07'!M26+'08'!M26+'09'!M26+'10'!M26+'11'!M26+'12'!M26)/$G$4)</f>
        <v>0.75</v>
      </c>
      <c r="N26" s="96"/>
      <c r="O26" s="97">
        <f t="shared" si="0"/>
        <v>0</v>
      </c>
      <c r="P26" s="98">
        <f t="shared" si="1"/>
        <v>153742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0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0</v>
      </c>
      <c r="G27" s="95">
        <f>'01'!G27+'13'!G27+'02'!G27+'03'!G27+'04'!G27+'05'!G27+'06'!G27+'07'!G27+'08'!G27+'09'!G27+'10'!G27+'11'!G27+'12'!G27</f>
        <v>0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0</v>
      </c>
      <c r="K27" s="95">
        <f>'01'!K27+'13'!K27+'02'!K27+'03'!K27+'04'!K27+'05'!K27+'06'!K27+'07'!K27+'08'!K27+'09'!K27+'10'!K27+'11'!K27+'12'!K27</f>
        <v>0</v>
      </c>
      <c r="L27" s="95">
        <f>'01'!L27+'13'!L27+'02'!L27+'03'!L27+'04'!L27+'05'!L27+'06'!L27+'07'!L27+'08'!L27+'09'!L27+'10'!L27+'11'!L27+'12'!L27</f>
        <v>0</v>
      </c>
      <c r="M27" s="142">
        <f>IF($G$4=0,0,('01'!M27+'13'!M27+'02'!M27+'03'!M27+'04'!M27+'05'!M27+'06'!M27+'07'!M27+'08'!M27+'09'!M27+'10'!M27+'11'!M27+'12'!M27)/$G$4)</f>
        <v>0</v>
      </c>
      <c r="N27" s="96"/>
      <c r="O27" s="97">
        <f t="shared" si="0"/>
        <v>0</v>
      </c>
      <c r="P27" s="98">
        <f t="shared" si="1"/>
        <v>0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0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0</v>
      </c>
      <c r="K28" s="95">
        <f>'01'!K28+'13'!K28+'02'!K28+'03'!K28+'04'!K28+'05'!K28+'06'!K28+'07'!K28+'08'!K28+'09'!K28+'10'!K28+'11'!K28+'12'!K28</f>
        <v>0</v>
      </c>
      <c r="L28" s="95">
        <f>'01'!L28+'13'!L28+'02'!L28+'03'!L28+'04'!L28+'05'!L28+'06'!L28+'07'!L28+'08'!L28+'09'!L28+'10'!L28+'11'!L28+'12'!L28</f>
        <v>0</v>
      </c>
      <c r="M28" s="142">
        <f>IF($G$4=0,0,('01'!M28+'13'!M28+'02'!M28+'03'!M28+'04'!M28+'05'!M28+'06'!M28+'07'!M28+'08'!M28+'09'!M28+'10'!M28+'11'!M28+'12'!M28)/$G$4)</f>
        <v>0</v>
      </c>
      <c r="N28" s="96"/>
      <c r="O28" s="97">
        <f t="shared" si="0"/>
        <v>0</v>
      </c>
      <c r="P28" s="98">
        <f t="shared" si="1"/>
        <v>0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0</v>
      </c>
      <c r="G29" s="95">
        <f>'01'!G29+'13'!G29+'02'!G29+'03'!G29+'04'!G29+'05'!G29+'06'!G29+'07'!G29+'08'!G29+'09'!G29+'10'!G29+'11'!G29+'12'!G29</f>
        <v>0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0</v>
      </c>
      <c r="K29" s="95">
        <f>'01'!K29+'13'!K29+'02'!K29+'03'!K29+'04'!K29+'05'!K29+'06'!K29+'07'!K29+'08'!K29+'09'!K29+'10'!K29+'11'!K29+'12'!K29</f>
        <v>0</v>
      </c>
      <c r="L29" s="95">
        <f>'01'!L29+'13'!L29+'02'!L29+'03'!L29+'04'!L29+'05'!L29+'06'!L29+'07'!L29+'08'!L29+'09'!L29+'10'!L29+'11'!L29+'12'!L29</f>
        <v>0</v>
      </c>
      <c r="M29" s="142">
        <f>IF($G$4=0,0,('01'!M29+'13'!M29+'02'!M29+'03'!M29+'04'!M29+'05'!M29+'06'!M29+'07'!M29+'08'!M29+'09'!M29+'10'!M29+'11'!M29+'12'!M29)/$G$4)</f>
        <v>0</v>
      </c>
      <c r="N29" s="96"/>
      <c r="O29" s="97">
        <f t="shared" si="0"/>
        <v>0</v>
      </c>
      <c r="P29" s="98">
        <f t="shared" si="1"/>
        <v>0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0</v>
      </c>
      <c r="K30" s="95">
        <f>'01'!K30+'13'!K30+'02'!K30+'03'!K30+'04'!K30+'05'!K30+'06'!K30+'07'!K30+'08'!K30+'09'!K30+'10'!K30+'11'!K30+'12'!K30</f>
        <v>0</v>
      </c>
      <c r="L30" s="95">
        <f>'01'!L30+'13'!L30+'02'!L30+'03'!L30+'04'!L30+'05'!L30+'06'!L30+'07'!L30+'08'!L30+'09'!L30+'10'!L30+'11'!L30+'12'!L30</f>
        <v>0</v>
      </c>
      <c r="M30" s="142">
        <f>IF($G$4=0,0,('01'!M30+'13'!M30+'02'!M30+'03'!M30+'04'!M30+'05'!M30+'06'!M30+'07'!M30+'08'!M30+'09'!M30+'10'!M30+'11'!M30+'12'!M30)/$G$4)</f>
        <v>0</v>
      </c>
      <c r="N30" s="96"/>
      <c r="O30" s="97">
        <f t="shared" si="0"/>
        <v>0</v>
      </c>
      <c r="P30" s="98">
        <f t="shared" si="1"/>
        <v>0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12132772</v>
      </c>
      <c r="D32" s="141">
        <f t="shared" si="2"/>
        <v>0</v>
      </c>
      <c r="E32" s="141">
        <f t="shared" si="2"/>
        <v>0</v>
      </c>
      <c r="F32" s="141">
        <f t="shared" si="2"/>
        <v>7619</v>
      </c>
      <c r="G32" s="141">
        <f t="shared" si="2"/>
        <v>537213</v>
      </c>
      <c r="H32" s="141">
        <f t="shared" si="2"/>
        <v>0</v>
      </c>
      <c r="I32" s="141">
        <f t="shared" si="2"/>
        <v>0</v>
      </c>
      <c r="J32" s="141">
        <f t="shared" si="2"/>
        <v>896148</v>
      </c>
      <c r="K32" s="141">
        <f t="shared" si="2"/>
        <v>13573752</v>
      </c>
      <c r="L32" s="141">
        <f t="shared" si="2"/>
        <v>1316992</v>
      </c>
      <c r="M32" s="143">
        <f>SUM(M12:M31)</f>
        <v>12.125</v>
      </c>
      <c r="N32" s="141">
        <f>SUM(N12:N31)</f>
        <v>0</v>
      </c>
      <c r="O32" s="97">
        <f t="shared" si="0"/>
        <v>0</v>
      </c>
      <c r="P32" s="98">
        <f t="shared" si="1"/>
        <v>139935.587628866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2485417</v>
      </c>
      <c r="D42" s="95">
        <f>'01'!D42+'13'!D42+'02'!D42+'03'!D42+'04'!D42+'05'!D42+'06'!D42+'07'!D42+'08'!D42+'09'!D42+'10'!D42+'11'!D42+'12'!D42</f>
        <v>178067</v>
      </c>
      <c r="E42" s="95">
        <f>'01'!E42+'13'!E42+'02'!E42+'03'!E42+'04'!E42+'05'!E42+'06'!E42+'07'!E42+'08'!E42+'09'!E42+'10'!E42+'11'!E42+'12'!E42</f>
        <v>619357</v>
      </c>
      <c r="F42" s="95">
        <f>'01'!F42+'13'!F42+'02'!F42+'03'!F42+'04'!F42+'05'!F42+'06'!F42+'07'!F42+'08'!F42+'09'!F42+'10'!F42+'11'!F42+'12'!F42</f>
        <v>258068</v>
      </c>
      <c r="G42" s="95">
        <f>'01'!G42+'13'!G42+'02'!G42+'03'!G42+'04'!G42+'05'!G42+'06'!G42+'07'!G42+'08'!G42+'09'!G42+'10'!G42+'11'!G42+'12'!G42</f>
        <v>654289</v>
      </c>
      <c r="H42" s="95">
        <f>'01'!H42+'13'!H42+'02'!H42+'03'!H42+'04'!H42+'05'!H42+'06'!H42+'07'!H42+'08'!H42+'09'!H42+'10'!H42+'11'!H42+'12'!H42</f>
        <v>0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324456</v>
      </c>
      <c r="K42" s="95">
        <f>'01'!K42+'13'!K42+'02'!K42+'03'!K42+'04'!K42+'05'!K42+'06'!K42+'07'!K42+'08'!K42+'09'!K42+'10'!K42+'11'!K42+'12'!K42</f>
        <v>4519654</v>
      </c>
      <c r="L42" s="95">
        <f>'01'!L42+'13'!L42+'02'!L42+'03'!L42+'04'!L42+'05'!L42+'06'!L42+'07'!L42+'08'!L42+'09'!L42+'10'!L42+'11'!L42+'12'!L42</f>
        <v>315000</v>
      </c>
      <c r="M42" s="142">
        <f>IF($G$4=0,0,('01'!M42+'13'!M42+'02'!M42+'03'!M42+'04'!M42+'05'!M42+'06'!M42+'07'!M42+'08'!M42+'09'!M42+'10'!M42+'11'!M42+'12'!M42)/$G$4)</f>
        <v>1</v>
      </c>
      <c r="N42" s="96"/>
      <c r="O42" s="97">
        <f t="shared" si="0"/>
        <v>0</v>
      </c>
      <c r="P42" s="98">
        <f t="shared" si="1"/>
        <v>564956.75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2282505</v>
      </c>
      <c r="D43" s="95">
        <f>'01'!D43+'13'!D43+'02'!D43+'03'!D43+'04'!D43+'05'!D43+'06'!D43+'07'!D43+'08'!D43+'09'!D43+'10'!D43+'11'!D43+'12'!D43</f>
        <v>151789</v>
      </c>
      <c r="E43" s="95">
        <f>'01'!E43+'13'!E43+'02'!E43+'03'!E43+'04'!E43+'05'!E43+'06'!E43+'07'!E43+'08'!E43+'09'!E43+'10'!E43+'11'!E43+'12'!E43</f>
        <v>584856</v>
      </c>
      <c r="F43" s="95">
        <f>'01'!F43+'13'!F43+'02'!F43+'03'!F43+'04'!F43+'05'!F43+'06'!F43+'07'!F43+'08'!F43+'09'!F43+'10'!F43+'11'!F43+'12'!F43</f>
        <v>0</v>
      </c>
      <c r="G43" s="95">
        <f>'01'!G43+'13'!G43+'02'!G43+'03'!G43+'04'!G43+'05'!G43+'06'!G43+'07'!G43+'08'!G43+'09'!G43+'10'!G43+'11'!G43+'12'!G43</f>
        <v>405264</v>
      </c>
      <c r="H43" s="95">
        <f>'01'!H43+'13'!H43+'02'!H43+'03'!H43+'04'!H43+'05'!H43+'06'!H43+'07'!H43+'08'!H43+'09'!H43+'10'!H43+'11'!H43+'12'!H43</f>
        <v>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265119</v>
      </c>
      <c r="K43" s="95">
        <f>'01'!K43+'13'!K43+'02'!K43+'03'!K43+'04'!K43+'05'!K43+'06'!K43+'07'!K43+'08'!K43+'09'!K43+'10'!K43+'11'!K43+'12'!K43</f>
        <v>3689533</v>
      </c>
      <c r="L43" s="95">
        <f>'01'!L43+'13'!L43+'02'!L43+'03'!L43+'04'!L43+'05'!L43+'06'!L43+'07'!L43+'08'!L43+'09'!L43+'10'!L43+'11'!L43+'12'!L43</f>
        <v>15000</v>
      </c>
      <c r="M43" s="142">
        <f>IF($G$4=0,0,('01'!M43+'13'!M43+'02'!M43+'03'!M43+'04'!M43+'05'!M43+'06'!M43+'07'!M43+'08'!M43+'09'!M43+'10'!M43+'11'!M43+'12'!M43)/$G$4)</f>
        <v>1</v>
      </c>
      <c r="N43" s="96"/>
      <c r="O43" s="97">
        <f t="shared" si="0"/>
        <v>0</v>
      </c>
      <c r="P43" s="98">
        <f t="shared" si="1"/>
        <v>461191.625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5089268</v>
      </c>
      <c r="D44" s="95">
        <f>'01'!D44+'13'!D44+'02'!D44+'03'!D44+'04'!D44+'05'!D44+'06'!D44+'07'!D44+'08'!D44+'09'!D44+'10'!D44+'11'!D44+'12'!D44</f>
        <v>388226</v>
      </c>
      <c r="E44" s="95">
        <f>'01'!E44+'13'!E44+'02'!E44+'03'!E44+'04'!E44+'05'!E44+'06'!E44+'07'!E44+'08'!E44+'09'!E44+'10'!E44+'11'!E44+'12'!E44</f>
        <v>1300986</v>
      </c>
      <c r="F44" s="95">
        <f>'01'!F44+'13'!F44+'02'!F44+'03'!F44+'04'!F44+'05'!F44+'06'!F44+'07'!F44+'08'!F44+'09'!F44+'10'!F44+'11'!F44+'12'!F44</f>
        <v>139453</v>
      </c>
      <c r="G44" s="95">
        <f>'01'!G44+'13'!G44+'02'!G44+'03'!G44+'04'!G44+'05'!G44+'06'!G44+'07'!G44+'08'!G44+'09'!G44+'10'!G44+'11'!G44+'12'!G44</f>
        <v>448546</v>
      </c>
      <c r="H44" s="95">
        <f>'01'!H44+'13'!H44+'02'!H44+'03'!H44+'04'!H44+'05'!H44+'06'!H44+'07'!H44+'08'!H44+'09'!H44+'10'!H44+'11'!H44+'12'!H44</f>
        <v>0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579984</v>
      </c>
      <c r="K44" s="95">
        <f>'01'!K44+'13'!K44+'02'!K44+'03'!K44+'04'!K44+'05'!K44+'06'!K44+'07'!K44+'08'!K44+'09'!K44+'10'!K44+'11'!K44+'12'!K44</f>
        <v>7946463</v>
      </c>
      <c r="L44" s="95">
        <f>'01'!L44+'13'!L44+'02'!L44+'03'!L44+'04'!L44+'05'!L44+'06'!L44+'07'!L44+'08'!L44+'09'!L44+'10'!L44+'11'!L44+'12'!L44</f>
        <v>1549279</v>
      </c>
      <c r="M44" s="142">
        <f>IF($G$4=0,0,('01'!M44+'13'!M44+'02'!M44+'03'!M44+'04'!M44+'05'!M44+'06'!M44+'07'!M44+'08'!M44+'09'!M44+'10'!M44+'11'!M44+'12'!M44)/$G$4)</f>
        <v>2.5</v>
      </c>
      <c r="N44" s="96"/>
      <c r="O44" s="97">
        <f t="shared" si="0"/>
        <v>0</v>
      </c>
      <c r="P44" s="98">
        <f t="shared" si="1"/>
        <v>397323.15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16985277</v>
      </c>
      <c r="D45" s="95">
        <f>'01'!D45+'13'!D45+'02'!D45+'03'!D45+'04'!D45+'05'!D45+'06'!D45+'07'!D45+'08'!D45+'09'!D45+'10'!D45+'11'!D45+'12'!D45</f>
        <v>1629963</v>
      </c>
      <c r="E45" s="95">
        <f>'01'!E45+'13'!E45+'02'!E45+'03'!E45+'04'!E45+'05'!E45+'06'!E45+'07'!E45+'08'!E45+'09'!E45+'10'!E45+'11'!E45+'12'!E45</f>
        <v>4067531</v>
      </c>
      <c r="F45" s="95">
        <f>'01'!F45+'13'!F45+'02'!F45+'03'!F45+'04'!F45+'05'!F45+'06'!F45+'07'!F45+'08'!F45+'09'!F45+'10'!F45+'11'!F45+'12'!F45</f>
        <v>724032</v>
      </c>
      <c r="G45" s="95">
        <f>'01'!G45+'13'!G45+'02'!G45+'03'!G45+'04'!G45+'05'!G45+'06'!G45+'07'!G45+'08'!G45+'09'!G45+'10'!G45+'11'!G45+'12'!G45</f>
        <v>796369</v>
      </c>
      <c r="H45" s="95">
        <f>'01'!H45+'13'!H45+'02'!H45+'03'!H45+'04'!H45+'05'!H45+'06'!H45+'07'!H45+'08'!H45+'09'!H45+'10'!H45+'11'!H45+'12'!H45</f>
        <v>0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1726813</v>
      </c>
      <c r="K45" s="95">
        <f>'01'!K45+'13'!K45+'02'!K45+'03'!K45+'04'!K45+'05'!K45+'06'!K45+'07'!K45+'08'!K45+'09'!K45+'10'!K45+'11'!K45+'12'!K45</f>
        <v>25929985</v>
      </c>
      <c r="L45" s="95">
        <f>'01'!L45+'13'!L45+'02'!L45+'03'!L45+'04'!L45+'05'!L45+'06'!L45+'07'!L45+'08'!L45+'09'!L45+'10'!L45+'11'!L45+'12'!L45</f>
        <v>3213339</v>
      </c>
      <c r="M45" s="142">
        <f>IF($G$4=0,0,('01'!M45+'13'!M45+'02'!M45+'03'!M45+'04'!M45+'05'!M45+'06'!M45+'07'!M45+'08'!M45+'09'!M45+'10'!M45+'11'!M45+'12'!M45)/$G$4)</f>
        <v>11</v>
      </c>
      <c r="N45" s="96"/>
      <c r="O45" s="97">
        <f t="shared" si="0"/>
        <v>0</v>
      </c>
      <c r="P45" s="98">
        <f t="shared" si="1"/>
        <v>294658.92045454547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59500891</v>
      </c>
      <c r="D46" s="95">
        <f>'01'!D46+'13'!D46+'02'!D46+'03'!D46+'04'!D46+'05'!D46+'06'!D46+'07'!D46+'08'!D46+'09'!D46+'10'!D46+'11'!D46+'12'!D46</f>
        <v>6589021</v>
      </c>
      <c r="E46" s="95">
        <f>'01'!E46+'13'!E46+'02'!E46+'03'!E46+'04'!E46+'05'!E46+'06'!E46+'07'!E46+'08'!E46+'09'!E46+'10'!E46+'11'!E46+'12'!E46</f>
        <v>8359975</v>
      </c>
      <c r="F46" s="95">
        <f>'01'!F46+'13'!F46+'02'!F46+'03'!F46+'04'!F46+'05'!F46+'06'!F46+'07'!F46+'08'!F46+'09'!F46+'10'!F46+'11'!F46+'12'!F46</f>
        <v>571373</v>
      </c>
      <c r="G46" s="95">
        <f>'01'!G46+'13'!G46+'02'!G46+'03'!G46+'04'!G46+'05'!G46+'06'!G46+'07'!G46+'08'!G46+'09'!G46+'10'!G46+'11'!G46+'12'!G46</f>
        <v>9290642</v>
      </c>
      <c r="H46" s="95">
        <f>'01'!H46+'13'!H46+'02'!H46+'03'!H46+'04'!H46+'05'!H46+'06'!H46+'07'!H46+'08'!H46+'09'!H46+'10'!H46+'11'!H46+'12'!H46</f>
        <v>297927</v>
      </c>
      <c r="I46" s="95">
        <f>'01'!I46+'13'!I46+'02'!I46+'03'!I46+'04'!I46+'05'!I46+'06'!I46+'07'!I46+'08'!I46+'09'!I46+'10'!I46+'11'!I46+'12'!I46</f>
        <v>606808</v>
      </c>
      <c r="J46" s="95">
        <f>'01'!J46+'13'!J46+'02'!J46+'03'!J46+'04'!J46+'05'!J46+'06'!J46+'07'!J46+'08'!J46+'09'!J46+'10'!J46+'11'!J46+'12'!J46</f>
        <v>6154997</v>
      </c>
      <c r="K46" s="95">
        <f>'01'!K46+'13'!K46+'02'!K46+'03'!K46+'04'!K46+'05'!K46+'06'!K46+'07'!K46+'08'!K46+'09'!K46+'10'!K46+'11'!K46+'12'!K46</f>
        <v>91371634</v>
      </c>
      <c r="L46" s="95">
        <f>'01'!L46+'13'!L46+'02'!L46+'03'!L46+'04'!L46+'05'!L46+'06'!L46+'07'!L46+'08'!L46+'09'!L46+'10'!L46+'11'!L46+'12'!L46</f>
        <v>12695767</v>
      </c>
      <c r="M46" s="142">
        <f>IF($G$4=0,0,('01'!M46+'13'!M46+'02'!M46+'03'!M46+'04'!M46+'05'!M46+'06'!M46+'07'!M46+'08'!M46+'09'!M46+'10'!M46+'11'!M46+'12'!M46)/$G$4)</f>
        <v>65.125</v>
      </c>
      <c r="N46" s="96"/>
      <c r="O46" s="97">
        <f t="shared" si="0"/>
        <v>0</v>
      </c>
      <c r="P46" s="98">
        <f t="shared" si="1"/>
        <v>175377.41650671785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86343358</v>
      </c>
      <c r="D47" s="141">
        <f t="shared" si="4"/>
        <v>8937066</v>
      </c>
      <c r="E47" s="141">
        <f t="shared" si="4"/>
        <v>14932705</v>
      </c>
      <c r="F47" s="141">
        <f t="shared" si="4"/>
        <v>1692926</v>
      </c>
      <c r="G47" s="141">
        <f t="shared" si="4"/>
        <v>11595110</v>
      </c>
      <c r="H47" s="141">
        <f t="shared" si="4"/>
        <v>297927</v>
      </c>
      <c r="I47" s="141">
        <f t="shared" si="4"/>
        <v>606808</v>
      </c>
      <c r="J47" s="141">
        <f t="shared" si="4"/>
        <v>9051369</v>
      </c>
      <c r="K47" s="141">
        <f t="shared" si="4"/>
        <v>133457269</v>
      </c>
      <c r="L47" s="141">
        <f t="shared" si="4"/>
        <v>17788385</v>
      </c>
      <c r="M47" s="143">
        <f>SUM(M40:M46)</f>
        <v>80.625</v>
      </c>
      <c r="N47" s="141">
        <f>SUM(N40:N46)</f>
        <v>0</v>
      </c>
      <c r="O47" s="97">
        <f t="shared" si="0"/>
        <v>0</v>
      </c>
      <c r="P47" s="98">
        <f t="shared" si="1"/>
        <v>206910.4945736434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98476130</v>
      </c>
      <c r="D48" s="141">
        <f t="shared" si="5"/>
        <v>8937066</v>
      </c>
      <c r="E48" s="141">
        <f t="shared" si="5"/>
        <v>14932705</v>
      </c>
      <c r="F48" s="141">
        <f t="shared" si="5"/>
        <v>1700545</v>
      </c>
      <c r="G48" s="141">
        <f t="shared" si="5"/>
        <v>12132323</v>
      </c>
      <c r="H48" s="141">
        <f t="shared" si="5"/>
        <v>297927</v>
      </c>
      <c r="I48" s="141">
        <f t="shared" si="5"/>
        <v>606808</v>
      </c>
      <c r="J48" s="141">
        <f t="shared" si="5"/>
        <v>9947517</v>
      </c>
      <c r="K48" s="141">
        <f t="shared" si="5"/>
        <v>147031021</v>
      </c>
      <c r="L48" s="141">
        <f t="shared" si="5"/>
        <v>19105377</v>
      </c>
      <c r="M48" s="143">
        <f>M32+M39+M47</f>
        <v>92.75</v>
      </c>
      <c r="N48" s="141">
        <f>N32+N39+N47</f>
        <v>0</v>
      </c>
      <c r="O48" s="97">
        <f t="shared" si="0"/>
        <v>0</v>
      </c>
      <c r="P48" s="98">
        <f t="shared" si="1"/>
        <v>198155.01482479784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2341950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331237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187292</v>
      </c>
      <c r="K49" s="140">
        <f>'01'!K49+'13'!K49+'02'!K49+'03'!K49+'04'!K49+'05'!K49+'06'!K49+'07'!K49+'08'!K49+'09'!K49+'10'!K49+'11'!K49+'12'!K49</f>
        <v>2860479</v>
      </c>
      <c r="L49" s="140">
        <f>'01'!L49+'13'!L49+'02'!L49+'03'!L49+'04'!L49+'05'!L49+'06'!L49+'07'!L49+'08'!L49+'09'!L49+'10'!L49+'11'!L49+'12'!L49</f>
        <v>20700</v>
      </c>
      <c r="M49" s="142">
        <f>IF($G$4=0,0,('01'!M49+'13'!M49+'02'!M49+'03'!M49+'04'!M49+'05'!M49+'06'!M49+'07'!M49+'08'!M49+'09'!M49+'10'!M49+'11'!M49+'12'!M49)/$G$4)</f>
        <v>3</v>
      </c>
      <c r="N49" s="96"/>
      <c r="O49" s="97">
        <f t="shared" si="0"/>
        <v>0</v>
      </c>
      <c r="P49" s="98">
        <f t="shared" si="1"/>
        <v>119186.625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100818080</v>
      </c>
      <c r="D50" s="141">
        <f t="shared" si="6"/>
        <v>8937066</v>
      </c>
      <c r="E50" s="141">
        <f t="shared" si="6"/>
        <v>14932705</v>
      </c>
      <c r="F50" s="141">
        <f t="shared" si="6"/>
        <v>1700545</v>
      </c>
      <c r="G50" s="141">
        <f t="shared" si="6"/>
        <v>12463560</v>
      </c>
      <c r="H50" s="141">
        <f t="shared" si="6"/>
        <v>297927</v>
      </c>
      <c r="I50" s="141">
        <f t="shared" si="6"/>
        <v>606808</v>
      </c>
      <c r="J50" s="141">
        <f t="shared" si="6"/>
        <v>10134809</v>
      </c>
      <c r="K50" s="141">
        <f t="shared" si="6"/>
        <v>149891500</v>
      </c>
      <c r="L50" s="141">
        <f t="shared" si="6"/>
        <v>19126077</v>
      </c>
      <c r="M50" s="143">
        <f>M48+M49</f>
        <v>95.75</v>
      </c>
      <c r="N50" s="141">
        <f>N48+N49</f>
        <v>0</v>
      </c>
      <c r="O50" s="97">
        <f t="shared" si="0"/>
        <v>0</v>
      </c>
      <c r="P50" s="98">
        <f t="shared" si="1"/>
        <v>195680.80939947782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58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9"/>
      <c r="N55" s="158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59"/>
      <c r="N56" s="158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59"/>
      <c r="N57" s="158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58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55"/>
      <c r="K59" s="116"/>
      <c r="L59" s="55"/>
      <c r="M59" s="59"/>
      <c r="N59" s="158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59"/>
      <c r="K60" s="118"/>
      <c r="L60" s="59"/>
      <c r="M60" s="59"/>
      <c r="N60" s="158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59"/>
      <c r="K61" s="118"/>
      <c r="L61" s="59"/>
      <c r="M61" s="59"/>
      <c r="N61" s="158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58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55"/>
      <c r="K63" s="116"/>
      <c r="L63" s="55"/>
      <c r="M63" s="59"/>
      <c r="N63" s="158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59"/>
      <c r="K64" s="118"/>
      <c r="L64" s="59"/>
      <c r="M64" s="59"/>
      <c r="N64" s="158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58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55"/>
      <c r="K67" s="116"/>
      <c r="L67" s="55"/>
      <c r="M67" s="59"/>
      <c r="N67" s="158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59"/>
      <c r="K68" s="118"/>
      <c r="L68" s="59"/>
      <c r="M68" s="59"/>
      <c r="N68" s="158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58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55"/>
      <c r="K71" s="116"/>
      <c r="L71" s="55"/>
      <c r="M71" s="59"/>
      <c r="N71" s="158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59"/>
      <c r="K72" s="118"/>
      <c r="L72" s="59"/>
      <c r="M72" s="59"/>
      <c r="N72" s="158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3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1:13" ht="12.75">
      <c r="A76" s="107" t="s">
        <v>21</v>
      </c>
      <c r="B76" s="204"/>
      <c r="C76" s="204"/>
      <c r="D76" s="204"/>
      <c r="E76" s="106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5"/>
      <c r="B77" s="105"/>
      <c r="C77" s="105"/>
      <c r="D77" s="105"/>
      <c r="E77" s="105"/>
      <c r="F77" s="105"/>
      <c r="G77" s="105"/>
      <c r="H77" s="105"/>
      <c r="I77" s="105"/>
      <c r="J77" s="205"/>
      <c r="K77" s="205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200" t="s">
        <v>48</v>
      </c>
      <c r="K78" s="200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1">
    <mergeCell ref="K2:L2"/>
    <mergeCell ref="B76:D76"/>
    <mergeCell ref="J77:K77"/>
    <mergeCell ref="J78:K78"/>
    <mergeCell ref="C7:D7"/>
    <mergeCell ref="K3:L3"/>
    <mergeCell ref="E4:F4"/>
    <mergeCell ref="A5:F5"/>
    <mergeCell ref="H5:P5"/>
    <mergeCell ref="A52:M52"/>
    <mergeCell ref="A53:A54"/>
  </mergeCells>
  <conditionalFormatting sqref="O12:O50">
    <cfRule type="cellIs" priority="2" dxfId="0" operator="equal" stopIfTrue="1">
      <formula>0</formula>
    </cfRule>
  </conditionalFormatting>
  <conditionalFormatting sqref="N51:N73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1">
      <selection activeCell="B13" sqref="B13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Heves Megyei Büntetés-végrehajtási Intézet</v>
      </c>
    </row>
    <row r="2" spans="1:10" ht="12.75">
      <c r="A2" s="3" t="s">
        <v>71</v>
      </c>
      <c r="H2" s="5" t="s">
        <v>0</v>
      </c>
      <c r="I2" s="201"/>
      <c r="J2" s="202"/>
    </row>
    <row r="3" spans="1:10" ht="12.75">
      <c r="A3" s="3"/>
      <c r="H3" s="5" t="s">
        <v>77</v>
      </c>
      <c r="I3" s="201"/>
      <c r="J3" s="202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89" t="s">
        <v>85</v>
      </c>
      <c r="B5" s="189"/>
      <c r="C5" s="189"/>
      <c r="D5" s="189"/>
      <c r="E5" s="189"/>
      <c r="F5" s="189"/>
      <c r="G5" s="7" t="s">
        <v>83</v>
      </c>
      <c r="H5" s="188" t="s">
        <v>196</v>
      </c>
      <c r="I5" s="188"/>
      <c r="J5" s="188"/>
      <c r="K5" s="188"/>
      <c r="L5" s="188"/>
      <c r="M5" s="188"/>
      <c r="N5" s="188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762359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78863</v>
      </c>
      <c r="F16" s="95">
        <f>'01M'!F16+'13M'!F16+'02M'!F16+'03M'!F16+'04M'!F16+'05M'!F16+'06M'!F16+'07M'!F16+'08M'!F16+'09M'!F16+'10M'!F16+'11M'!F16+'12M'!F16</f>
        <v>15600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49621</v>
      </c>
      <c r="J16" s="95">
        <f>'01M'!J16+'13M'!J16+'02M'!J16+'03M'!J16+'04M'!J16+'05M'!J16+'06M'!J16+'07M'!J16+'08M'!J16+'09M'!J16+'10M'!J16+'11M'!J16+'12M'!J16</f>
        <v>906443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0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0</v>
      </c>
      <c r="F17" s="95">
        <f>'01M'!F17+'13M'!F17+'02M'!F17+'03M'!F17+'04M'!F17+'05M'!F17+'06M'!F17+'07M'!F17+'08M'!F17+'09M'!F17+'10M'!F17+'11M'!F17+'12M'!F17</f>
        <v>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0</v>
      </c>
      <c r="K17" s="142">
        <f>'01M'!K17+'13M'!K17+'02M'!K17+'03M'!K17+'04M'!K17+'05M'!K17+'06M'!K17+'07M'!K17+'08M'!K17+'09M'!K17+'10M'!K17+'11M'!K17+'12M'!K17</f>
        <v>0</v>
      </c>
      <c r="L17" s="96"/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784962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81206</v>
      </c>
      <c r="F23" s="95">
        <f>'01M'!F23+'13M'!F23+'02M'!F23+'03M'!F23+'04M'!F23+'05M'!F23+'06M'!F23+'07M'!F23+'08M'!F23+'09M'!F23+'10M'!F23+'11M'!F23+'12M'!F23</f>
        <v>40950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64045</v>
      </c>
      <c r="J23" s="95">
        <f>'01M'!J23+'13M'!J23+'02M'!J23+'03M'!J23+'04M'!J23+'05M'!J23+'06M'!J23+'07M'!J23+'08M'!J23+'09M'!J23+'10M'!J23+'11M'!J23+'12M'!J23</f>
        <v>971163</v>
      </c>
      <c r="K23" s="142">
        <f>'01M'!K23+'13M'!K23+'02M'!K23+'03M'!K23+'04M'!K23+'05M'!K23+'06M'!K23+'07M'!K23+'08M'!K23+'09M'!K23+'10M'!K23+'11M'!K23+'12M'!K23</f>
        <v>0</v>
      </c>
      <c r="L23" s="96"/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462487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47846</v>
      </c>
      <c r="F24" s="95">
        <f>'01M'!F24+'13M'!F24+'02M'!F24+'03M'!F24+'04M'!F24+'05M'!F24+'06M'!F24+'07M'!F24+'08M'!F24+'09M'!F24+'10M'!F24+'11M'!F24+'12M'!F24</f>
        <v>25350</v>
      </c>
      <c r="G24" s="95">
        <f>'01M'!G24+'13M'!G24+'02M'!G24+'03M'!G24+'04M'!G24+'05M'!G24+'06M'!G24+'07M'!G24+'08M'!G24+'09M'!G24+'10M'!G24+'11M'!G24+'12M'!G24</f>
        <v>12904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24579</v>
      </c>
      <c r="J24" s="95">
        <f>'01M'!J24+'13M'!J24+'02M'!J24+'03M'!J24+'04M'!J24+'05M'!J24+'06M'!J24+'07M'!J24+'08M'!J24+'09M'!J24+'10M'!J24+'11M'!J24+'12M'!J24</f>
        <v>573166</v>
      </c>
      <c r="K24" s="142">
        <f>'01M'!K24+'13M'!K24+'02M'!K24+'03M'!K24+'04M'!K24+'05M'!K24+'06M'!K24+'07M'!K24+'08M'!K24+'09M'!K24+'10M'!K24+'11M'!K24+'12M'!K24</f>
        <v>0</v>
      </c>
      <c r="L24" s="96"/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1690579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174894</v>
      </c>
      <c r="F25" s="95">
        <f>'01M'!F25+'13M'!F25+'02M'!F25+'03M'!F25+'04M'!F25+'05M'!F25+'06M'!F25+'07M'!F25+'08M'!F25+'09M'!F25+'10M'!F25+'11M'!F25+'12M'!F25</f>
        <v>70200</v>
      </c>
      <c r="G25" s="95">
        <f>'01M'!G25+'13M'!G25+'02M'!G25+'03M'!G25+'04M'!G25+'05M'!G25+'06M'!G25+'07M'!G25+'08M'!G25+'09M'!G25+'10M'!G25+'11M'!G25+'12M'!G25</f>
        <v>79391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101314</v>
      </c>
      <c r="J25" s="95">
        <f>'01M'!J25+'13M'!J25+'02M'!J25+'03M'!J25+'04M'!J25+'05M'!J25+'06M'!J25+'07M'!J25+'08M'!J25+'09M'!J25+'10M'!J25+'11M'!J25+'12M'!J25</f>
        <v>2116378</v>
      </c>
      <c r="K25" s="142">
        <f>'01M'!K25+'13M'!K25+'02M'!K25+'03M'!K25+'04M'!K25+'05M'!K25+'06M'!K25+'07M'!K25+'08M'!K25+'09M'!K25+'10M'!K25+'11M'!K25+'12M'!K25</f>
        <v>0</v>
      </c>
      <c r="L25" s="96"/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264818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27398</v>
      </c>
      <c r="F26" s="95">
        <f>'01M'!F26+'13M'!F26+'02M'!F26+'03M'!F26+'04M'!F26+'05M'!F26+'06M'!F26+'07M'!F26+'08M'!F26+'09M'!F26+'10M'!F26+'11M'!F26+'12M'!F26</f>
        <v>11700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303916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0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0</v>
      </c>
      <c r="F27" s="95">
        <f>'01M'!F27+'13M'!F27+'02M'!F27+'03M'!F27+'04M'!F27+'05M'!F27+'06M'!F27+'07M'!F27+'08M'!F27+'09M'!F27+'10M'!F27+'11M'!F27+'12M'!F27</f>
        <v>0</v>
      </c>
      <c r="G27" s="95">
        <f>'01M'!G27+'13M'!G27+'02M'!G27+'03M'!G27+'04M'!G27+'05M'!G27+'06M'!G27+'07M'!G27+'08M'!G27+'09M'!G27+'10M'!G27+'11M'!G27+'12M'!G27</f>
        <v>0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0</v>
      </c>
      <c r="K27" s="142">
        <f>'01M'!K27+'13M'!K27+'02M'!K27+'03M'!K27+'04M'!K27+'05M'!K27+'06M'!K27+'07M'!K27+'08M'!K27+'09M'!K27+'10M'!K27+'11M'!K27+'12M'!K27</f>
        <v>0</v>
      </c>
      <c r="L27" s="96"/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0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0</v>
      </c>
      <c r="F28" s="95">
        <f>'01M'!F28+'13M'!F28+'02M'!F28+'03M'!F28+'04M'!F28+'05M'!F28+'06M'!F28+'07M'!F28+'08M'!F28+'09M'!F28+'10M'!F28+'11M'!F28+'12M'!F28</f>
        <v>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0</v>
      </c>
      <c r="K28" s="142">
        <f>'01M'!K28+'13M'!K28+'02M'!K28+'03M'!K28+'04M'!K28+'05M'!K28+'06M'!K28+'07M'!K28+'08M'!K28+'09M'!K28+'10M'!K28+'11M'!K28+'12M'!K28</f>
        <v>0</v>
      </c>
      <c r="L28" s="96"/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0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0</v>
      </c>
      <c r="F29" s="95">
        <f>'01M'!F29+'13M'!F29+'02M'!F29+'03M'!F29+'04M'!F29+'05M'!F29+'06M'!F29+'07M'!F29+'08M'!F29+'09M'!F29+'10M'!F29+'11M'!F29+'12M'!F29</f>
        <v>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0</v>
      </c>
      <c r="K29" s="142">
        <f>'01M'!K29+'13M'!K29+'02M'!K29+'03M'!K29+'04M'!K29+'05M'!K29+'06M'!K29+'07M'!K29+'08M'!K29+'09M'!K29+'10M'!K29+'11M'!K29+'12M'!K29</f>
        <v>0</v>
      </c>
      <c r="L29" s="96"/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0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0</v>
      </c>
      <c r="F30" s="95">
        <f>'01M'!F30+'13M'!F30+'02M'!F30+'03M'!F30+'04M'!F30+'05M'!F30+'06M'!F30+'07M'!F30+'08M'!F30+'09M'!F30+'10M'!F30+'11M'!F30+'12M'!F30</f>
        <v>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0</v>
      </c>
      <c r="K30" s="142">
        <f>'01M'!K30+'13M'!K30+'02M'!K30+'03M'!K30+'04M'!K30+'05M'!K30+'06M'!K30+'07M'!K30+'08M'!K30+'09M'!K30+'10M'!K30+'11M'!K30+'12M'!K30</f>
        <v>0</v>
      </c>
      <c r="L30" s="96"/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3965205</v>
      </c>
      <c r="D32" s="141">
        <f t="shared" si="2"/>
        <v>0</v>
      </c>
      <c r="E32" s="141">
        <f t="shared" si="2"/>
        <v>410207</v>
      </c>
      <c r="F32" s="141">
        <f t="shared" si="2"/>
        <v>163800</v>
      </c>
      <c r="G32" s="141">
        <f t="shared" si="2"/>
        <v>92295</v>
      </c>
      <c r="H32" s="141">
        <f t="shared" si="2"/>
        <v>0</v>
      </c>
      <c r="I32" s="141">
        <f t="shared" si="2"/>
        <v>239559</v>
      </c>
      <c r="J32" s="141">
        <f t="shared" si="2"/>
        <v>4871066</v>
      </c>
      <c r="K32" s="143">
        <f>SUM(K12:K31)</f>
        <v>0</v>
      </c>
      <c r="L32" s="141">
        <f>SUM(L12:L31)</f>
        <v>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1243048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133622</v>
      </c>
      <c r="F42" s="95">
        <f>'01M'!F42+'13M'!F42+'02M'!F42+'03M'!F42+'04M'!F42+'05M'!F42+'06M'!F42+'07M'!F42+'08M'!F42+'09M'!F42+'10M'!F42+'11M'!F42+'12M'!F42</f>
        <v>11700</v>
      </c>
      <c r="G42" s="95">
        <f>'01M'!G42+'13M'!G42+'02M'!G42+'03M'!G42+'04M'!G42+'05M'!G42+'06M'!G42+'07M'!G42+'08M'!G42+'09M'!G42+'10M'!G42+'11M'!G42+'12M'!G42</f>
        <v>0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93852</v>
      </c>
      <c r="J42" s="95">
        <f>'01M'!J42+'13M'!J42+'02M'!J42+'03M'!J42+'04M'!J42+'05M'!J42+'06M'!J42+'07M'!J42+'08M'!J42+'09M'!J42+'10M'!J42+'11M'!J42+'12M'!J42</f>
        <v>1482222</v>
      </c>
      <c r="K42" s="142">
        <f>'01M'!K42+'13M'!K42+'02M'!K42+'03M'!K42+'04M'!K42+'05M'!K42+'06M'!K42+'07M'!K42+'08M'!K42+'09M'!K42+'10M'!K42+'11M'!K42+'12M'!K42</f>
        <v>0</v>
      </c>
      <c r="L42" s="96"/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2330995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110150</v>
      </c>
      <c r="F43" s="95">
        <f>'01M'!F43+'13M'!F43+'02M'!F43+'03M'!F43+'04M'!F43+'05M'!F43+'06M'!F43+'07M'!F43+'08M'!F43+'09M'!F43+'10M'!F43+'11M'!F43+'12M'!F43</f>
        <v>13650</v>
      </c>
      <c r="G43" s="95">
        <f>'01M'!G43+'13M'!G43+'02M'!G43+'03M'!G43+'04M'!G43+'05M'!G43+'06M'!G43+'07M'!G43+'08M'!G43+'09M'!G43+'10M'!G43+'11M'!G43+'12M'!G43</f>
        <v>0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84374</v>
      </c>
      <c r="J43" s="95">
        <f>'01M'!J43+'13M'!J43+'02M'!J43+'03M'!J43+'04M'!J43+'05M'!J43+'06M'!J43+'07M'!J43+'08M'!J43+'09M'!J43+'10M'!J43+'11M'!J43+'12M'!J43</f>
        <v>2539169</v>
      </c>
      <c r="K43" s="142">
        <f>'01M'!K43+'13M'!K43+'02M'!K43+'03M'!K43+'04M'!K43+'05M'!K43+'06M'!K43+'07M'!K43+'08M'!K43+'09M'!K43+'10M'!K43+'11M'!K43+'12M'!K43</f>
        <v>0</v>
      </c>
      <c r="L43" s="96"/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3133227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308621</v>
      </c>
      <c r="F44" s="95">
        <f>'01M'!F44+'13M'!F44+'02M'!F44+'03M'!F44+'04M'!F44+'05M'!F44+'06M'!F44+'07M'!F44+'08M'!F44+'09M'!F44+'10M'!F44+'11M'!F44+'12M'!F44</f>
        <v>33120</v>
      </c>
      <c r="G44" s="95">
        <f>'01M'!G44+'13M'!G44+'02M'!G44+'03M'!G44+'04M'!G44+'05M'!G44+'06M'!G44+'07M'!G44+'08M'!G44+'09M'!G44+'10M'!G44+'11M'!G44+'12M'!G44</f>
        <v>213726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84559</v>
      </c>
      <c r="J44" s="95">
        <f>'01M'!J44+'13M'!J44+'02M'!J44+'03M'!J44+'04M'!J44+'05M'!J44+'06M'!J44+'07M'!J44+'08M'!J44+'09M'!J44+'10M'!J44+'11M'!J44+'12M'!J44</f>
        <v>3773253</v>
      </c>
      <c r="K44" s="142">
        <f>'01M'!K44+'13M'!K44+'02M'!K44+'03M'!K44+'04M'!K44+'05M'!K44+'06M'!K44+'07M'!K44+'08M'!K44+'09M'!K44+'10M'!K44+'11M'!K44+'12M'!K44</f>
        <v>0</v>
      </c>
      <c r="L44" s="96"/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8460082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2315516</v>
      </c>
      <c r="F45" s="95">
        <f>'01M'!F45+'13M'!F45+'02M'!F45+'03M'!F45+'04M'!F45+'05M'!F45+'06M'!F45+'07M'!F45+'08M'!F45+'09M'!F45+'10M'!F45+'11M'!F45+'12M'!F45</f>
        <v>152100</v>
      </c>
      <c r="G45" s="95">
        <f>'01M'!G45+'13M'!G45+'02M'!G45+'03M'!G45+'04M'!G45+'05M'!G45+'06M'!G45+'07M'!G45+'08M'!G45+'09M'!G45+'10M'!G45+'11M'!G45+'12M'!G45</f>
        <v>1169527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393658</v>
      </c>
      <c r="J45" s="95">
        <f>'01M'!J45+'13M'!J45+'02M'!J45+'03M'!J45+'04M'!J45+'05M'!J45+'06M'!J45+'07M'!J45+'08M'!J45+'09M'!J45+'10M'!J45+'11M'!J45+'12M'!J45</f>
        <v>12490883</v>
      </c>
      <c r="K45" s="142">
        <f>'01M'!K45+'13M'!K45+'02M'!K45+'03M'!K45+'04M'!K45+'05M'!K45+'06M'!K45+'07M'!K45+'08M'!K45+'09M'!K45+'10M'!K45+'11M'!K45+'12M'!K45</f>
        <v>0</v>
      </c>
      <c r="L45" s="96"/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22141860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2721178</v>
      </c>
      <c r="F46" s="95">
        <f>'01M'!F46+'13M'!F46+'02M'!F46+'03M'!F46+'04M'!F46+'05M'!F46+'06M'!F46+'07M'!F46+'08M'!F46+'09M'!F46+'10M'!F46+'11M'!F46+'12M'!F46</f>
        <v>764400</v>
      </c>
      <c r="G46" s="95">
        <f>'01M'!G46+'13M'!G46+'02M'!G46+'03M'!G46+'04M'!G46+'05M'!G46+'06M'!G46+'07M'!G46+'08M'!G46+'09M'!G46+'10M'!G46+'11M'!G46+'12M'!G46</f>
        <v>2334681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882032</v>
      </c>
      <c r="J46" s="95">
        <f>'01M'!J46+'13M'!J46+'02M'!J46+'03M'!J46+'04M'!J46+'05M'!J46+'06M'!J46+'07M'!J46+'08M'!J46+'09M'!J46+'10M'!J46+'11M'!J46+'12M'!J46</f>
        <v>28844151</v>
      </c>
      <c r="K46" s="142">
        <f>'01M'!K46+'13M'!K46+'02M'!K46+'03M'!K46+'04M'!K46+'05M'!K46+'06M'!K46+'07M'!K46+'08M'!K46+'09M'!K46+'10M'!K46+'11M'!K46+'12M'!K46</f>
        <v>0</v>
      </c>
      <c r="L46" s="96"/>
      <c r="M46" s="97">
        <f t="shared" si="0"/>
        <v>0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37309212</v>
      </c>
      <c r="D47" s="141">
        <f t="shared" si="4"/>
        <v>0</v>
      </c>
      <c r="E47" s="141">
        <f t="shared" si="4"/>
        <v>5589087</v>
      </c>
      <c r="F47" s="141">
        <f t="shared" si="4"/>
        <v>974970</v>
      </c>
      <c r="G47" s="141">
        <f t="shared" si="4"/>
        <v>3717934</v>
      </c>
      <c r="H47" s="141">
        <f t="shared" si="4"/>
        <v>0</v>
      </c>
      <c r="I47" s="141">
        <f t="shared" si="4"/>
        <v>1538475</v>
      </c>
      <c r="J47" s="141">
        <f t="shared" si="4"/>
        <v>49129678</v>
      </c>
      <c r="K47" s="143">
        <f>SUM(K40:K46)</f>
        <v>0</v>
      </c>
      <c r="L47" s="141">
        <f>SUM(L40:L46)</f>
        <v>0</v>
      </c>
      <c r="M47" s="97">
        <f t="shared" si="0"/>
        <v>0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41274417</v>
      </c>
      <c r="D48" s="141">
        <f t="shared" si="5"/>
        <v>0</v>
      </c>
      <c r="E48" s="141">
        <f t="shared" si="5"/>
        <v>5999294</v>
      </c>
      <c r="F48" s="141">
        <f t="shared" si="5"/>
        <v>1138770</v>
      </c>
      <c r="G48" s="141">
        <f t="shared" si="5"/>
        <v>3810229</v>
      </c>
      <c r="H48" s="141">
        <f t="shared" si="5"/>
        <v>0</v>
      </c>
      <c r="I48" s="141">
        <f t="shared" si="5"/>
        <v>1778034</v>
      </c>
      <c r="J48" s="141">
        <f t="shared" si="5"/>
        <v>54000744</v>
      </c>
      <c r="K48" s="143">
        <f>K32+K39+K47</f>
        <v>0</v>
      </c>
      <c r="L48" s="141">
        <f>L32+L39+L47</f>
        <v>0</v>
      </c>
      <c r="M48" s="97">
        <f t="shared" si="0"/>
        <v>0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727285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75597</v>
      </c>
      <c r="F49" s="95">
        <f>'01M'!F49+'13M'!F49+'02M'!F49+'03M'!F49+'04M'!F49+'05M'!F49+'06M'!F49+'07M'!F49+'08M'!F49+'09M'!F49+'10M'!F49+'11M'!F49+'12M'!F49</f>
        <v>35100</v>
      </c>
      <c r="G49" s="95">
        <f>'01M'!G49+'13M'!G49+'02M'!G49+'03M'!G49+'04M'!G49+'05M'!G49+'06M'!G49+'07M'!G49+'08M'!G49+'09M'!G49+'10M'!G49+'11M'!G49+'12M'!G49</f>
        <v>154102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992084</v>
      </c>
      <c r="K49" s="142">
        <f>'01M'!K49+'13M'!K49+'02M'!K49+'03M'!K49+'04M'!K49+'05M'!K49+'06M'!K49+'07M'!K49+'08M'!K49+'09M'!K49+'10M'!K49+'11M'!K49+'12M'!K49</f>
        <v>0</v>
      </c>
      <c r="L49" s="96"/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42001702</v>
      </c>
      <c r="D50" s="141">
        <f t="shared" si="6"/>
        <v>0</v>
      </c>
      <c r="E50" s="141">
        <f t="shared" si="6"/>
        <v>6074891</v>
      </c>
      <c r="F50" s="141">
        <f t="shared" si="6"/>
        <v>1173870</v>
      </c>
      <c r="G50" s="141">
        <f t="shared" si="6"/>
        <v>3964331</v>
      </c>
      <c r="H50" s="141">
        <f t="shared" si="6"/>
        <v>0</v>
      </c>
      <c r="I50" s="141">
        <f t="shared" si="6"/>
        <v>1778034</v>
      </c>
      <c r="J50" s="141">
        <f t="shared" si="6"/>
        <v>54992828</v>
      </c>
      <c r="K50" s="143">
        <f>K48+K49</f>
        <v>0</v>
      </c>
      <c r="L50" s="141">
        <f>L48+L49</f>
        <v>0</v>
      </c>
      <c r="M50" s="97">
        <f t="shared" si="0"/>
        <v>0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9"/>
      <c r="M52" s="158"/>
      <c r="N52" s="159"/>
    </row>
    <row r="53" spans="1:14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58"/>
      <c r="N53" s="159"/>
    </row>
    <row r="54" spans="1:14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4" ht="12.75">
      <c r="A55" s="54"/>
      <c r="B55" s="55">
        <f aca="true" t="shared" si="7" ref="B55:B74"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5"/>
      <c r="M55" s="158"/>
      <c r="N55" s="159"/>
    </row>
    <row r="56" spans="1:14" ht="12.75">
      <c r="A56" s="58"/>
      <c r="B56" s="59">
        <f t="shared" si="7"/>
      </c>
      <c r="C56" s="59"/>
      <c r="D56" s="59"/>
      <c r="E56" s="59"/>
      <c r="F56" s="59"/>
      <c r="G56" s="59"/>
      <c r="H56" s="59"/>
      <c r="I56" s="59"/>
      <c r="J56" s="131"/>
      <c r="K56" s="59"/>
      <c r="L56" s="59"/>
      <c r="M56" s="158"/>
      <c r="N56" s="159"/>
    </row>
    <row r="57" spans="1:14" ht="12.75">
      <c r="A57" s="58"/>
      <c r="B57" s="59">
        <f t="shared" si="7"/>
      </c>
      <c r="C57" s="59"/>
      <c r="D57" s="59"/>
      <c r="E57" s="59"/>
      <c r="F57" s="59"/>
      <c r="G57" s="59"/>
      <c r="H57" s="59"/>
      <c r="I57" s="59"/>
      <c r="J57" s="131"/>
      <c r="K57" s="59"/>
      <c r="L57" s="59"/>
      <c r="M57" s="158"/>
      <c r="N57" s="159"/>
    </row>
    <row r="58" spans="1:14" ht="12.75">
      <c r="A58" s="58"/>
      <c r="B58" s="59">
        <f t="shared" si="7"/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58"/>
      <c r="N58" s="159"/>
    </row>
    <row r="59" spans="1:14" ht="12.75">
      <c r="A59" s="54"/>
      <c r="B59" s="55">
        <f t="shared" si="7"/>
      </c>
      <c r="C59" s="55"/>
      <c r="D59" s="55"/>
      <c r="E59" s="55"/>
      <c r="F59" s="55"/>
      <c r="G59" s="55"/>
      <c r="H59" s="55"/>
      <c r="I59" s="55"/>
      <c r="J59" s="128"/>
      <c r="K59" s="55"/>
      <c r="L59" s="55"/>
      <c r="M59" s="158"/>
      <c r="N59" s="159"/>
    </row>
    <row r="60" spans="1:14" ht="12.75">
      <c r="A60" s="58"/>
      <c r="B60" s="59">
        <f t="shared" si="7"/>
      </c>
      <c r="C60" s="59"/>
      <c r="D60" s="59"/>
      <c r="E60" s="59"/>
      <c r="F60" s="59"/>
      <c r="G60" s="59"/>
      <c r="H60" s="59"/>
      <c r="I60" s="59"/>
      <c r="J60" s="131"/>
      <c r="K60" s="59"/>
      <c r="L60" s="59"/>
      <c r="M60" s="158"/>
      <c r="N60" s="159"/>
    </row>
    <row r="61" spans="1:14" ht="12.75">
      <c r="A61" s="58"/>
      <c r="B61" s="59">
        <f t="shared" si="7"/>
      </c>
      <c r="C61" s="59"/>
      <c r="D61" s="59"/>
      <c r="E61" s="59"/>
      <c r="F61" s="59"/>
      <c r="G61" s="59"/>
      <c r="H61" s="59"/>
      <c r="I61" s="59"/>
      <c r="J61" s="131"/>
      <c r="K61" s="59"/>
      <c r="L61" s="59"/>
      <c r="M61" s="158"/>
      <c r="N61" s="159"/>
    </row>
    <row r="62" spans="1:14" ht="12.75">
      <c r="A62" s="58"/>
      <c r="B62" s="59">
        <f t="shared" si="7"/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t="shared" si="7"/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7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7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7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7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7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7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7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7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7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7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7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204"/>
      <c r="C76" s="204"/>
      <c r="D76" s="204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205"/>
      <c r="I77" s="205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200" t="s">
        <v>48</v>
      </c>
      <c r="I78" s="200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H78:I78"/>
    <mergeCell ref="H5:N5"/>
    <mergeCell ref="A5:F5"/>
    <mergeCell ref="A52:L52"/>
    <mergeCell ref="A53:A54"/>
    <mergeCell ref="K53:L53"/>
    <mergeCell ref="I2:J2"/>
    <mergeCell ref="I3:J3"/>
    <mergeCell ref="B76:D76"/>
    <mergeCell ref="H77:I77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:A74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4">
      <selection activeCell="C49" sqref="C49:I4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210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86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83763</v>
      </c>
      <c r="D16" s="41"/>
      <c r="E16" s="41">
        <v>8665</v>
      </c>
      <c r="F16" s="41">
        <v>1950</v>
      </c>
      <c r="G16" s="41"/>
      <c r="H16" s="41"/>
      <c r="I16" s="41">
        <v>6901</v>
      </c>
      <c r="J16" s="42">
        <f t="shared" si="0"/>
        <v>101279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102513</v>
      </c>
      <c r="D23" s="41"/>
      <c r="E23" s="41">
        <v>10605</v>
      </c>
      <c r="F23" s="41">
        <v>5850</v>
      </c>
      <c r="G23" s="41"/>
      <c r="H23" s="41"/>
      <c r="I23" s="41">
        <v>8979</v>
      </c>
      <c r="J23" s="42">
        <f t="shared" si="0"/>
        <v>127947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63090</v>
      </c>
      <c r="D24" s="41"/>
      <c r="E24" s="41">
        <v>6527</v>
      </c>
      <c r="F24" s="41">
        <v>3900</v>
      </c>
      <c r="G24" s="41"/>
      <c r="H24" s="41"/>
      <c r="I24" s="41">
        <v>3245</v>
      </c>
      <c r="J24" s="42">
        <f t="shared" si="0"/>
        <v>76762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162524</v>
      </c>
      <c r="D25" s="41"/>
      <c r="E25" s="41">
        <v>16813</v>
      </c>
      <c r="F25" s="41">
        <v>11700</v>
      </c>
      <c r="G25" s="41">
        <v>12267</v>
      </c>
      <c r="H25" s="41"/>
      <c r="I25" s="41">
        <v>13810</v>
      </c>
      <c r="J25" s="42">
        <f t="shared" si="0"/>
        <v>217114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42238</v>
      </c>
      <c r="D26" s="41"/>
      <c r="E26" s="41">
        <v>4370</v>
      </c>
      <c r="F26" s="41">
        <v>1950</v>
      </c>
      <c r="G26" s="41"/>
      <c r="H26" s="41"/>
      <c r="I26" s="41"/>
      <c r="J26" s="42">
        <f t="shared" si="0"/>
        <v>48558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454128</v>
      </c>
      <c r="D32" s="45">
        <f>SUM(D12:D31)</f>
        <v>0</v>
      </c>
      <c r="E32" s="45">
        <f t="shared" si="1"/>
        <v>46980</v>
      </c>
      <c r="F32" s="45">
        <f t="shared" si="1"/>
        <v>25350</v>
      </c>
      <c r="G32" s="45">
        <f t="shared" si="1"/>
        <v>12267</v>
      </c>
      <c r="H32" s="45">
        <f t="shared" si="1"/>
        <v>0</v>
      </c>
      <c r="I32" s="45">
        <f t="shared" si="1"/>
        <v>32935</v>
      </c>
      <c r="J32" s="42">
        <f t="shared" si="0"/>
        <v>571660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160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160">
        <v>156982</v>
      </c>
      <c r="D42" s="41"/>
      <c r="E42" s="41">
        <v>14963</v>
      </c>
      <c r="F42" s="41">
        <v>1950</v>
      </c>
      <c r="G42" s="41"/>
      <c r="H42" s="41"/>
      <c r="I42" s="41"/>
      <c r="J42" s="42">
        <f t="shared" si="0"/>
        <v>173895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160">
        <v>133482</v>
      </c>
      <c r="D43" s="41"/>
      <c r="E43" s="160">
        <v>13809</v>
      </c>
      <c r="F43" s="41">
        <v>1950</v>
      </c>
      <c r="G43" s="41"/>
      <c r="H43" s="41"/>
      <c r="I43" s="41"/>
      <c r="J43" s="42">
        <f t="shared" si="0"/>
        <v>149241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514802</v>
      </c>
      <c r="D44" s="41"/>
      <c r="E44" s="41">
        <v>37744</v>
      </c>
      <c r="F44" s="41">
        <v>3900</v>
      </c>
      <c r="G44" s="41"/>
      <c r="H44" s="41"/>
      <c r="I44" s="41">
        <v>11581</v>
      </c>
      <c r="J44" s="42">
        <f t="shared" si="0"/>
        <v>568027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161">
        <v>1469920</v>
      </c>
      <c r="D45" s="41"/>
      <c r="E45" s="41">
        <v>93169</v>
      </c>
      <c r="F45" s="41">
        <v>21450</v>
      </c>
      <c r="G45" s="41">
        <v>167729</v>
      </c>
      <c r="H45" s="41"/>
      <c r="I45" s="41">
        <v>23731</v>
      </c>
      <c r="J45" s="42">
        <f t="shared" si="0"/>
        <v>1775999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2922398</v>
      </c>
      <c r="D46" s="41"/>
      <c r="E46" s="41">
        <v>299258</v>
      </c>
      <c r="F46" s="41">
        <v>128700</v>
      </c>
      <c r="G46" s="41">
        <v>382658</v>
      </c>
      <c r="H46" s="41"/>
      <c r="I46" s="41">
        <v>78830</v>
      </c>
      <c r="J46" s="42">
        <f t="shared" si="0"/>
        <v>3811844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5197584</v>
      </c>
      <c r="D47" s="45">
        <f>SUM(D40:D46)</f>
        <v>0</v>
      </c>
      <c r="E47" s="45">
        <f t="shared" si="3"/>
        <v>458943</v>
      </c>
      <c r="F47" s="45">
        <f t="shared" si="3"/>
        <v>157950</v>
      </c>
      <c r="G47" s="45">
        <f t="shared" si="3"/>
        <v>550387</v>
      </c>
      <c r="H47" s="45">
        <f t="shared" si="3"/>
        <v>0</v>
      </c>
      <c r="I47" s="45">
        <f t="shared" si="3"/>
        <v>114142</v>
      </c>
      <c r="J47" s="42">
        <f t="shared" si="0"/>
        <v>6479006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5651712</v>
      </c>
      <c r="D48" s="45">
        <f>D32+D39+D47</f>
        <v>0</v>
      </c>
      <c r="E48" s="45">
        <f t="shared" si="4"/>
        <v>505923</v>
      </c>
      <c r="F48" s="45">
        <f t="shared" si="4"/>
        <v>183300</v>
      </c>
      <c r="G48" s="45">
        <f t="shared" si="4"/>
        <v>562654</v>
      </c>
      <c r="H48" s="45">
        <f t="shared" si="4"/>
        <v>0</v>
      </c>
      <c r="I48" s="45">
        <f t="shared" si="4"/>
        <v>147077</v>
      </c>
      <c r="J48" s="42">
        <f t="shared" si="0"/>
        <v>7050666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>
        <v>19924</v>
      </c>
      <c r="H49" s="49"/>
      <c r="I49" s="49"/>
      <c r="J49" s="42">
        <f t="shared" si="0"/>
        <v>19924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5651712</v>
      </c>
      <c r="D50" s="45">
        <f>D48+D49</f>
        <v>0</v>
      </c>
      <c r="E50" s="45">
        <f t="shared" si="5"/>
        <v>505923</v>
      </c>
      <c r="F50" s="45">
        <f t="shared" si="5"/>
        <v>183300</v>
      </c>
      <c r="G50" s="45">
        <f t="shared" si="5"/>
        <v>582578</v>
      </c>
      <c r="H50" s="45">
        <f t="shared" si="5"/>
        <v>0</v>
      </c>
      <c r="I50" s="45">
        <f t="shared" si="5"/>
        <v>147077</v>
      </c>
      <c r="J50" s="42">
        <f t="shared" si="0"/>
        <v>7070590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211</v>
      </c>
      <c r="C60" s="174"/>
      <c r="D60" s="174"/>
      <c r="E60" s="174"/>
      <c r="F60" s="62"/>
    </row>
    <row r="61" spans="8:9" ht="12.75">
      <c r="H61" s="173" t="s">
        <v>209</v>
      </c>
      <c r="I61" s="173"/>
    </row>
    <row r="62" spans="8:9" ht="12.75">
      <c r="H62" s="172" t="s">
        <v>48</v>
      </c>
      <c r="I62" s="172"/>
    </row>
  </sheetData>
  <sheetProtection/>
  <mergeCells count="10">
    <mergeCell ref="H2:I2"/>
    <mergeCell ref="H3:I3"/>
    <mergeCell ref="B60:E60"/>
    <mergeCell ref="H61:I61"/>
    <mergeCell ref="K53:L53"/>
    <mergeCell ref="A52:L52"/>
    <mergeCell ref="H62:I62"/>
    <mergeCell ref="A5:E5"/>
    <mergeCell ref="G5:J5"/>
    <mergeCell ref="A53:A54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K3" sqref="K3:L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217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87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117520</v>
      </c>
      <c r="D16" s="41"/>
      <c r="E16" s="41"/>
      <c r="F16" s="41"/>
      <c r="G16" s="41"/>
      <c r="H16" s="41"/>
      <c r="I16" s="41"/>
      <c r="J16" s="41"/>
      <c r="K16" s="42">
        <f t="shared" si="0"/>
        <v>117520</v>
      </c>
      <c r="L16" s="41"/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172992</v>
      </c>
      <c r="D23" s="41"/>
      <c r="E23" s="41"/>
      <c r="F23" s="41"/>
      <c r="G23" s="41"/>
      <c r="H23" s="41"/>
      <c r="I23" s="41"/>
      <c r="J23" s="41"/>
      <c r="K23" s="42">
        <f t="shared" si="0"/>
        <v>172992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84774</v>
      </c>
      <c r="D24" s="41"/>
      <c r="E24" s="41"/>
      <c r="F24" s="41"/>
      <c r="G24" s="41"/>
      <c r="H24" s="41"/>
      <c r="I24" s="41"/>
      <c r="J24" s="41"/>
      <c r="K24" s="42">
        <f t="shared" si="0"/>
        <v>84774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332690</v>
      </c>
      <c r="D25" s="41"/>
      <c r="E25" s="41"/>
      <c r="F25" s="41"/>
      <c r="G25" s="41"/>
      <c r="H25" s="41"/>
      <c r="I25" s="41"/>
      <c r="J25" s="41"/>
      <c r="K25" s="42">
        <f t="shared" si="0"/>
        <v>332690</v>
      </c>
      <c r="L25" s="41"/>
      <c r="M25" s="41">
        <v>6</v>
      </c>
      <c r="N25" s="41">
        <v>5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707976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707976</v>
      </c>
      <c r="L32" s="45">
        <f>SUM(L12:L31)</f>
        <v>0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266800</v>
      </c>
      <c r="D42" s="41"/>
      <c r="E42" s="41"/>
      <c r="F42" s="41"/>
      <c r="G42" s="41"/>
      <c r="H42" s="41"/>
      <c r="I42" s="41"/>
      <c r="J42" s="41"/>
      <c r="K42" s="42">
        <f t="shared" si="0"/>
        <v>266800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213407</v>
      </c>
      <c r="D43" s="41"/>
      <c r="E43" s="41"/>
      <c r="F43" s="41"/>
      <c r="G43" s="41"/>
      <c r="H43" s="41"/>
      <c r="I43" s="41"/>
      <c r="J43" s="41"/>
      <c r="K43" s="42">
        <f t="shared" si="0"/>
        <v>213407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389712</v>
      </c>
      <c r="D44" s="41"/>
      <c r="E44" s="41"/>
      <c r="F44" s="41"/>
      <c r="G44" s="41"/>
      <c r="H44" s="41"/>
      <c r="I44" s="41"/>
      <c r="J44" s="41"/>
      <c r="K44" s="42">
        <f t="shared" si="0"/>
        <v>389712</v>
      </c>
      <c r="L44" s="41"/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1370083</v>
      </c>
      <c r="D45" s="41"/>
      <c r="E45" s="41"/>
      <c r="F45" s="41"/>
      <c r="G45" s="41"/>
      <c r="H45" s="41"/>
      <c r="I45" s="41"/>
      <c r="J45" s="41"/>
      <c r="K45" s="42">
        <f t="shared" si="0"/>
        <v>1370083</v>
      </c>
      <c r="L45" s="41"/>
      <c r="M45" s="41">
        <v>10</v>
      </c>
      <c r="N45" s="41">
        <v>12</v>
      </c>
    </row>
    <row r="46" spans="1:14" ht="12.75">
      <c r="A46" s="48" t="s">
        <v>63</v>
      </c>
      <c r="B46" s="40">
        <v>120</v>
      </c>
      <c r="C46" s="41">
        <v>4353781</v>
      </c>
      <c r="D46" s="41"/>
      <c r="E46" s="41"/>
      <c r="F46" s="41"/>
      <c r="G46" s="41"/>
      <c r="H46" s="41"/>
      <c r="I46" s="41"/>
      <c r="J46" s="41"/>
      <c r="K46" s="42">
        <f t="shared" si="0"/>
        <v>4353781</v>
      </c>
      <c r="L46" s="41"/>
      <c r="M46" s="41">
        <v>64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6593783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6593783</v>
      </c>
      <c r="L47" s="45">
        <f>SUM(L40:L46)</f>
        <v>0</v>
      </c>
      <c r="M47" s="45">
        <f>SUM(M40:M46)</f>
        <v>79</v>
      </c>
      <c r="N47" s="45">
        <f>SUM(N40:N46)</f>
        <v>86</v>
      </c>
    </row>
    <row r="48" spans="1:14" ht="12.75">
      <c r="A48" s="44" t="s">
        <v>119</v>
      </c>
      <c r="B48" s="45">
        <v>152</v>
      </c>
      <c r="C48" s="45">
        <f>C32+C39+C47</f>
        <v>7301759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7301759</v>
      </c>
      <c r="L48" s="45">
        <f>L32+L39+L47</f>
        <v>0</v>
      </c>
      <c r="M48" s="45">
        <f>M32+M39+M47</f>
        <v>91</v>
      </c>
      <c r="N48" s="45">
        <f>N32+N39+N47</f>
        <v>97</v>
      </c>
    </row>
    <row r="49" spans="1:14" ht="12.75">
      <c r="A49" s="44" t="s">
        <v>51</v>
      </c>
      <c r="B49" s="45">
        <v>158</v>
      </c>
      <c r="C49" s="49">
        <v>160543</v>
      </c>
      <c r="D49" s="49"/>
      <c r="E49" s="49"/>
      <c r="F49" s="49"/>
      <c r="G49" s="49"/>
      <c r="H49" s="49"/>
      <c r="I49" s="49"/>
      <c r="J49" s="49"/>
      <c r="K49" s="42">
        <f t="shared" si="0"/>
        <v>160543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7462302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7462302</v>
      </c>
      <c r="L50" s="45">
        <f>L48+L49</f>
        <v>0</v>
      </c>
      <c r="M50" s="45">
        <f>M48+M49</f>
        <v>94</v>
      </c>
      <c r="N50" s="45">
        <f>N48+N49</f>
        <v>99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/>
      <c r="C60" s="174"/>
      <c r="D60" s="174"/>
      <c r="E60" s="62"/>
    </row>
    <row r="61" spans="10:11" ht="12.75">
      <c r="J61" s="173"/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0">
      <selection activeCell="H4" sqref="H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213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164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34081</v>
      </c>
      <c r="D16" s="41"/>
      <c r="E16" s="41">
        <v>3526</v>
      </c>
      <c r="F16" s="41"/>
      <c r="G16" s="41"/>
      <c r="H16" s="41"/>
      <c r="I16" s="41"/>
      <c r="J16" s="42">
        <f t="shared" si="0"/>
        <v>37607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16170</v>
      </c>
      <c r="D23" s="41"/>
      <c r="E23" s="41">
        <v>1673</v>
      </c>
      <c r="F23" s="41"/>
      <c r="G23" s="41"/>
      <c r="H23" s="41"/>
      <c r="I23" s="41"/>
      <c r="J23" s="42">
        <f t="shared" si="0"/>
        <v>17843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24585</v>
      </c>
      <c r="D24" s="41"/>
      <c r="E24" s="41">
        <v>2543</v>
      </c>
      <c r="F24" s="41"/>
      <c r="G24" s="41"/>
      <c r="H24" s="41"/>
      <c r="I24" s="41"/>
      <c r="J24" s="42">
        <f t="shared" si="0"/>
        <v>27128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96480</v>
      </c>
      <c r="D25" s="41"/>
      <c r="E25" s="41">
        <v>9981</v>
      </c>
      <c r="F25" s="41"/>
      <c r="G25" s="41"/>
      <c r="H25" s="41"/>
      <c r="I25" s="41"/>
      <c r="J25" s="42">
        <f t="shared" si="0"/>
        <v>106461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171316</v>
      </c>
      <c r="D32" s="45">
        <f>SUM(D12:D31)</f>
        <v>0</v>
      </c>
      <c r="E32" s="45">
        <f t="shared" si="1"/>
        <v>17723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189039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77372</v>
      </c>
      <c r="D42" s="41"/>
      <c r="E42" s="41">
        <v>8004</v>
      </c>
      <c r="F42" s="41"/>
      <c r="G42" s="41"/>
      <c r="H42" s="41"/>
      <c r="I42" s="41"/>
      <c r="J42" s="42">
        <f t="shared" si="0"/>
        <v>85376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61888</v>
      </c>
      <c r="D43" s="41"/>
      <c r="E43" s="41">
        <v>6402</v>
      </c>
      <c r="F43" s="41"/>
      <c r="G43" s="41"/>
      <c r="H43" s="41"/>
      <c r="I43" s="41"/>
      <c r="J43" s="42">
        <f t="shared" si="0"/>
        <v>68290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252276</v>
      </c>
      <c r="D44" s="41"/>
      <c r="E44" s="41">
        <v>26098</v>
      </c>
      <c r="F44" s="41"/>
      <c r="G44" s="41"/>
      <c r="H44" s="41"/>
      <c r="I44" s="41"/>
      <c r="J44" s="42">
        <f t="shared" si="0"/>
        <v>278374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397323</v>
      </c>
      <c r="D45" s="41"/>
      <c r="E45" s="41">
        <v>41102</v>
      </c>
      <c r="F45" s="41"/>
      <c r="G45" s="41"/>
      <c r="H45" s="41"/>
      <c r="I45" s="41"/>
      <c r="J45" s="42">
        <f t="shared" si="0"/>
        <v>438425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1269346</v>
      </c>
      <c r="D46" s="41"/>
      <c r="E46" s="41">
        <v>131053</v>
      </c>
      <c r="F46" s="41"/>
      <c r="G46" s="41"/>
      <c r="H46" s="41"/>
      <c r="I46" s="41"/>
      <c r="J46" s="42">
        <f t="shared" si="0"/>
        <v>1400399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2058205</v>
      </c>
      <c r="D47" s="45">
        <f>SUM(D40:D46)</f>
        <v>0</v>
      </c>
      <c r="E47" s="45">
        <f t="shared" si="3"/>
        <v>212659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2270864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2229521</v>
      </c>
      <c r="D48" s="45">
        <f>D32+D39+D47</f>
        <v>0</v>
      </c>
      <c r="E48" s="45">
        <f t="shared" si="4"/>
        <v>230382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2459903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46558</v>
      </c>
      <c r="D49" s="49"/>
      <c r="E49" s="49">
        <v>4816</v>
      </c>
      <c r="F49" s="49"/>
      <c r="G49" s="49"/>
      <c r="H49" s="49"/>
      <c r="I49" s="49"/>
      <c r="J49" s="42">
        <f t="shared" si="0"/>
        <v>51374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2276079</v>
      </c>
      <c r="D50" s="45">
        <f>D48+D49</f>
        <v>0</v>
      </c>
      <c r="E50" s="45">
        <f t="shared" si="5"/>
        <v>235198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2511277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208</v>
      </c>
      <c r="C60" s="174"/>
      <c r="D60" s="174"/>
      <c r="E60" s="174"/>
      <c r="F60" s="62"/>
    </row>
    <row r="61" spans="8:9" ht="12.75">
      <c r="H61" s="173" t="s">
        <v>212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K2" sqref="K2:L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215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88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237338</v>
      </c>
      <c r="D16" s="41"/>
      <c r="E16" s="41"/>
      <c r="F16" s="41"/>
      <c r="G16" s="41">
        <v>40000</v>
      </c>
      <c r="H16" s="41"/>
      <c r="I16" s="41"/>
      <c r="J16" s="41">
        <v>19778</v>
      </c>
      <c r="K16" s="42">
        <f t="shared" si="0"/>
        <v>297116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347318</v>
      </c>
      <c r="D23" s="41"/>
      <c r="E23" s="41"/>
      <c r="F23" s="41"/>
      <c r="G23" s="41">
        <v>34835</v>
      </c>
      <c r="H23" s="41"/>
      <c r="I23" s="41"/>
      <c r="J23" s="41">
        <v>28849</v>
      </c>
      <c r="K23" s="42">
        <f t="shared" si="0"/>
        <v>411002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230750</v>
      </c>
      <c r="D24" s="41"/>
      <c r="E24" s="41"/>
      <c r="F24" s="41"/>
      <c r="G24" s="41">
        <v>13202</v>
      </c>
      <c r="H24" s="41"/>
      <c r="I24" s="41"/>
      <c r="J24" s="41">
        <v>19230</v>
      </c>
      <c r="K24" s="42">
        <f t="shared" si="0"/>
        <v>263182</v>
      </c>
      <c r="L24" s="41">
        <v>146426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649126</v>
      </c>
      <c r="D25" s="41"/>
      <c r="E25" s="41"/>
      <c r="F25" s="41"/>
      <c r="G25" s="41"/>
      <c r="H25" s="41"/>
      <c r="I25" s="41"/>
      <c r="J25" s="41">
        <v>54094</v>
      </c>
      <c r="K25" s="42">
        <f t="shared" si="0"/>
        <v>703220</v>
      </c>
      <c r="L25" s="41">
        <v>4000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>
        <v>145650</v>
      </c>
      <c r="D26" s="41"/>
      <c r="E26" s="41"/>
      <c r="F26" s="41"/>
      <c r="G26" s="41"/>
      <c r="H26" s="41"/>
      <c r="I26" s="41"/>
      <c r="J26" s="41"/>
      <c r="K26" s="42">
        <f t="shared" si="0"/>
        <v>145650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1610182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88037</v>
      </c>
      <c r="H32" s="45">
        <f t="shared" si="1"/>
        <v>0</v>
      </c>
      <c r="I32" s="45">
        <f t="shared" si="1"/>
        <v>0</v>
      </c>
      <c r="J32" s="45">
        <f t="shared" si="1"/>
        <v>121951</v>
      </c>
      <c r="K32" s="42">
        <f t="shared" si="0"/>
        <v>1820170</v>
      </c>
      <c r="L32" s="45">
        <f>SUM(L12:L31)</f>
        <v>170426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320106</v>
      </c>
      <c r="D42" s="41">
        <v>25509</v>
      </c>
      <c r="E42" s="41">
        <v>88727</v>
      </c>
      <c r="F42" s="41">
        <v>36970</v>
      </c>
      <c r="G42" s="41">
        <v>93751</v>
      </c>
      <c r="H42" s="41"/>
      <c r="I42" s="41"/>
      <c r="J42" s="41">
        <v>46670</v>
      </c>
      <c r="K42" s="42">
        <f t="shared" si="0"/>
        <v>611733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297168</v>
      </c>
      <c r="D43" s="41">
        <v>21813</v>
      </c>
      <c r="E43" s="41">
        <v>83182</v>
      </c>
      <c r="F43" s="41"/>
      <c r="G43" s="41">
        <v>55454</v>
      </c>
      <c r="H43" s="41"/>
      <c r="I43" s="41"/>
      <c r="J43" s="41">
        <v>38135</v>
      </c>
      <c r="K43" s="42">
        <f t="shared" si="0"/>
        <v>495752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830369</v>
      </c>
      <c r="D44" s="41">
        <v>68025</v>
      </c>
      <c r="E44" s="41">
        <v>232908</v>
      </c>
      <c r="F44" s="41">
        <v>33273</v>
      </c>
      <c r="G44" s="41">
        <v>77637</v>
      </c>
      <c r="H44" s="41"/>
      <c r="I44" s="41"/>
      <c r="J44" s="41">
        <v>68218</v>
      </c>
      <c r="K44" s="42">
        <f t="shared" si="0"/>
        <v>1310430</v>
      </c>
      <c r="L44" s="41">
        <v>19325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2024544</v>
      </c>
      <c r="D45" s="41">
        <v>213755</v>
      </c>
      <c r="E45" s="41">
        <v>535418</v>
      </c>
      <c r="F45" s="41">
        <v>103518</v>
      </c>
      <c r="G45" s="41">
        <v>68311</v>
      </c>
      <c r="H45" s="41"/>
      <c r="I45" s="41"/>
      <c r="J45" s="41">
        <v>241321</v>
      </c>
      <c r="K45" s="42">
        <f t="shared" si="0"/>
        <v>3186867</v>
      </c>
      <c r="L45" s="41">
        <v>177328</v>
      </c>
      <c r="M45" s="41">
        <v>10</v>
      </c>
      <c r="N45" s="41">
        <v>13</v>
      </c>
    </row>
    <row r="46" spans="1:14" ht="12.75">
      <c r="A46" s="48" t="s">
        <v>63</v>
      </c>
      <c r="B46" s="40">
        <v>120</v>
      </c>
      <c r="C46" s="41">
        <v>7810400</v>
      </c>
      <c r="D46" s="41">
        <v>915576</v>
      </c>
      <c r="E46" s="41">
        <v>1175666</v>
      </c>
      <c r="F46" s="41">
        <v>72934</v>
      </c>
      <c r="G46" s="41">
        <v>1158350</v>
      </c>
      <c r="H46" s="41">
        <v>42684</v>
      </c>
      <c r="I46" s="41"/>
      <c r="J46" s="41">
        <v>886944</v>
      </c>
      <c r="K46" s="42">
        <f t="shared" si="0"/>
        <v>12062554</v>
      </c>
      <c r="L46" s="41">
        <v>2600324</v>
      </c>
      <c r="M46" s="41">
        <v>63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11282587</v>
      </c>
      <c r="D47" s="45">
        <f aca="true" t="shared" si="3" ref="D47:J47">SUM(D40:D46)</f>
        <v>1244678</v>
      </c>
      <c r="E47" s="45">
        <f t="shared" si="3"/>
        <v>2115901</v>
      </c>
      <c r="F47" s="45">
        <f t="shared" si="3"/>
        <v>246695</v>
      </c>
      <c r="G47" s="45">
        <f t="shared" si="3"/>
        <v>1453503</v>
      </c>
      <c r="H47" s="45">
        <f t="shared" si="3"/>
        <v>42684</v>
      </c>
      <c r="I47" s="45">
        <f t="shared" si="3"/>
        <v>0</v>
      </c>
      <c r="J47" s="45">
        <f t="shared" si="3"/>
        <v>1281288</v>
      </c>
      <c r="K47" s="42">
        <f t="shared" si="0"/>
        <v>17667336</v>
      </c>
      <c r="L47" s="45">
        <f>SUM(L40:L46)</f>
        <v>2796977</v>
      </c>
      <c r="M47" s="45">
        <f>SUM(M40:M46)</f>
        <v>78</v>
      </c>
      <c r="N47" s="45">
        <f>SUM(N40:N46)</f>
        <v>87</v>
      </c>
    </row>
    <row r="48" spans="1:14" ht="12.75">
      <c r="A48" s="44" t="s">
        <v>119</v>
      </c>
      <c r="B48" s="45">
        <v>152</v>
      </c>
      <c r="C48" s="45">
        <f>C32+C39+C47</f>
        <v>12892769</v>
      </c>
      <c r="D48" s="45">
        <f aca="true" t="shared" si="4" ref="D48:J48">D32+D39+D47</f>
        <v>1244678</v>
      </c>
      <c r="E48" s="45">
        <f t="shared" si="4"/>
        <v>2115901</v>
      </c>
      <c r="F48" s="45">
        <f t="shared" si="4"/>
        <v>246695</v>
      </c>
      <c r="G48" s="45">
        <f t="shared" si="4"/>
        <v>1541540</v>
      </c>
      <c r="H48" s="45">
        <f t="shared" si="4"/>
        <v>42684</v>
      </c>
      <c r="I48" s="45">
        <f t="shared" si="4"/>
        <v>0</v>
      </c>
      <c r="J48" s="45">
        <f t="shared" si="4"/>
        <v>1403239</v>
      </c>
      <c r="K48" s="42">
        <f t="shared" si="0"/>
        <v>19487506</v>
      </c>
      <c r="L48" s="45">
        <f>L32+L39+L47</f>
        <v>2967403</v>
      </c>
      <c r="M48" s="45">
        <f>M32+M39+M47</f>
        <v>90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304007</v>
      </c>
      <c r="D49" s="49"/>
      <c r="E49" s="49"/>
      <c r="F49" s="49"/>
      <c r="G49" s="49">
        <v>50000</v>
      </c>
      <c r="H49" s="49"/>
      <c r="I49" s="49"/>
      <c r="J49" s="49">
        <v>26756</v>
      </c>
      <c r="K49" s="42">
        <f t="shared" si="0"/>
        <v>380763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13196776</v>
      </c>
      <c r="D50" s="45">
        <f aca="true" t="shared" si="5" ref="D50:J50">D48+D49</f>
        <v>1244678</v>
      </c>
      <c r="E50" s="45">
        <f t="shared" si="5"/>
        <v>2115901</v>
      </c>
      <c r="F50" s="45">
        <f t="shared" si="5"/>
        <v>246695</v>
      </c>
      <c r="G50" s="45">
        <f t="shared" si="5"/>
        <v>1591540</v>
      </c>
      <c r="H50" s="45">
        <f t="shared" si="5"/>
        <v>42684</v>
      </c>
      <c r="I50" s="45">
        <f t="shared" si="5"/>
        <v>0</v>
      </c>
      <c r="J50" s="45">
        <f t="shared" si="5"/>
        <v>1429995</v>
      </c>
      <c r="K50" s="42">
        <f t="shared" si="0"/>
        <v>19868269</v>
      </c>
      <c r="L50" s="45">
        <f>L48+L49</f>
        <v>2967403</v>
      </c>
      <c r="M50" s="45">
        <f>M48+M49</f>
        <v>93</v>
      </c>
      <c r="N50" s="45">
        <f>N48+N49</f>
        <v>100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 t="s">
        <v>63</v>
      </c>
      <c r="B55" s="55">
        <v>1</v>
      </c>
      <c r="C55" s="55">
        <v>42515</v>
      </c>
      <c r="D55" s="55">
        <v>7024</v>
      </c>
      <c r="E55" s="55">
        <v>6377</v>
      </c>
      <c r="F55" s="55"/>
      <c r="G55" s="55">
        <v>20822</v>
      </c>
      <c r="H55" s="55"/>
      <c r="I55" s="55"/>
      <c r="J55" s="55"/>
      <c r="K55" s="55"/>
      <c r="L55" s="55">
        <v>11870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208</v>
      </c>
      <c r="C60" s="174"/>
      <c r="D60" s="174"/>
      <c r="E60" s="62"/>
    </row>
    <row r="61" spans="10:11" ht="12.75">
      <c r="J61" s="173" t="s">
        <v>214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H3" sqref="H3:I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215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165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91964</v>
      </c>
      <c r="D16" s="41"/>
      <c r="E16" s="41">
        <v>9513</v>
      </c>
      <c r="F16" s="41">
        <v>1950</v>
      </c>
      <c r="G16" s="41"/>
      <c r="H16" s="41"/>
      <c r="I16" s="41">
        <v>7120</v>
      </c>
      <c r="J16" s="42">
        <f t="shared" si="0"/>
        <v>110547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116115</v>
      </c>
      <c r="D23" s="41"/>
      <c r="E23" s="41">
        <v>12014</v>
      </c>
      <c r="F23" s="41">
        <v>5850</v>
      </c>
      <c r="G23" s="41"/>
      <c r="H23" s="41"/>
      <c r="I23" s="41">
        <v>9395</v>
      </c>
      <c r="J23" s="42">
        <f t="shared" si="0"/>
        <v>143374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72495</v>
      </c>
      <c r="D24" s="41"/>
      <c r="E24" s="41">
        <v>7500</v>
      </c>
      <c r="F24" s="41">
        <v>3900</v>
      </c>
      <c r="G24" s="41"/>
      <c r="H24" s="41"/>
      <c r="I24" s="41">
        <v>3389</v>
      </c>
      <c r="J24" s="42">
        <f t="shared" si="0"/>
        <v>87284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207530</v>
      </c>
      <c r="D25" s="41"/>
      <c r="E25" s="41">
        <v>21470</v>
      </c>
      <c r="F25" s="41">
        <v>9750</v>
      </c>
      <c r="G25" s="41"/>
      <c r="H25" s="41"/>
      <c r="I25" s="41">
        <v>14584</v>
      </c>
      <c r="J25" s="42">
        <f t="shared" si="0"/>
        <v>253334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42238</v>
      </c>
      <c r="D26" s="41"/>
      <c r="E26" s="41">
        <v>4370</v>
      </c>
      <c r="F26" s="41">
        <v>1950</v>
      </c>
      <c r="G26" s="41"/>
      <c r="H26" s="41"/>
      <c r="I26" s="41"/>
      <c r="J26" s="42">
        <f t="shared" si="0"/>
        <v>48558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530342</v>
      </c>
      <c r="D32" s="45">
        <f>SUM(D12:D31)</f>
        <v>0</v>
      </c>
      <c r="E32" s="45">
        <f t="shared" si="1"/>
        <v>54867</v>
      </c>
      <c r="F32" s="45">
        <f t="shared" si="1"/>
        <v>23400</v>
      </c>
      <c r="G32" s="45">
        <f t="shared" si="1"/>
        <v>0</v>
      </c>
      <c r="H32" s="45">
        <f t="shared" si="1"/>
        <v>0</v>
      </c>
      <c r="I32" s="45">
        <f t="shared" si="1"/>
        <v>34488</v>
      </c>
      <c r="J32" s="42">
        <f t="shared" si="0"/>
        <v>643097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177334</v>
      </c>
      <c r="D42" s="41"/>
      <c r="E42" s="41">
        <v>18345</v>
      </c>
      <c r="F42" s="41">
        <v>1950</v>
      </c>
      <c r="G42" s="41"/>
      <c r="H42" s="41"/>
      <c r="I42" s="41">
        <v>15642</v>
      </c>
      <c r="J42" s="42">
        <f t="shared" si="0"/>
        <v>213271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143767</v>
      </c>
      <c r="D43" s="41"/>
      <c r="E43" s="41">
        <v>14873</v>
      </c>
      <c r="F43" s="41">
        <v>1950</v>
      </c>
      <c r="G43" s="41"/>
      <c r="H43" s="41"/>
      <c r="I43" s="41">
        <v>14729</v>
      </c>
      <c r="J43" s="42">
        <f t="shared" si="0"/>
        <v>175319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583883</v>
      </c>
      <c r="D44" s="41"/>
      <c r="E44" s="41">
        <v>60403</v>
      </c>
      <c r="F44" s="41">
        <v>5820</v>
      </c>
      <c r="G44" s="41"/>
      <c r="H44" s="41"/>
      <c r="I44" s="41">
        <v>12163</v>
      </c>
      <c r="J44" s="42">
        <f t="shared" si="0"/>
        <v>662269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1007970</v>
      </c>
      <c r="D45" s="41"/>
      <c r="E45" s="41">
        <v>109073</v>
      </c>
      <c r="F45" s="41">
        <v>19500</v>
      </c>
      <c r="G45" s="41"/>
      <c r="H45" s="41"/>
      <c r="I45" s="41">
        <v>24924</v>
      </c>
      <c r="J45" s="42">
        <f t="shared" si="0"/>
        <v>1161467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2832518</v>
      </c>
      <c r="D46" s="41"/>
      <c r="E46" s="41">
        <v>301603</v>
      </c>
      <c r="F46" s="41">
        <v>122850</v>
      </c>
      <c r="G46" s="41">
        <v>341074</v>
      </c>
      <c r="H46" s="41"/>
      <c r="I46" s="41">
        <v>76411</v>
      </c>
      <c r="J46" s="42">
        <f t="shared" si="0"/>
        <v>3674456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4745472</v>
      </c>
      <c r="D47" s="45">
        <f>SUM(D40:D46)</f>
        <v>0</v>
      </c>
      <c r="E47" s="45">
        <f t="shared" si="3"/>
        <v>504297</v>
      </c>
      <c r="F47" s="45">
        <f t="shared" si="3"/>
        <v>152070</v>
      </c>
      <c r="G47" s="45">
        <f t="shared" si="3"/>
        <v>341074</v>
      </c>
      <c r="H47" s="45">
        <f t="shared" si="3"/>
        <v>0</v>
      </c>
      <c r="I47" s="45">
        <f t="shared" si="3"/>
        <v>143869</v>
      </c>
      <c r="J47" s="42">
        <f t="shared" si="0"/>
        <v>5886782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5275814</v>
      </c>
      <c r="D48" s="45">
        <f>D32+D39+D47</f>
        <v>0</v>
      </c>
      <c r="E48" s="45">
        <f t="shared" si="4"/>
        <v>559164</v>
      </c>
      <c r="F48" s="45">
        <f t="shared" si="4"/>
        <v>175470</v>
      </c>
      <c r="G48" s="45">
        <f t="shared" si="4"/>
        <v>341074</v>
      </c>
      <c r="H48" s="45">
        <f t="shared" si="4"/>
        <v>0</v>
      </c>
      <c r="I48" s="45">
        <f t="shared" si="4"/>
        <v>178357</v>
      </c>
      <c r="J48" s="42">
        <f t="shared" si="0"/>
        <v>6529879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114796</v>
      </c>
      <c r="D49" s="49"/>
      <c r="E49" s="49">
        <v>11874</v>
      </c>
      <c r="F49" s="49">
        <v>5850</v>
      </c>
      <c r="G49" s="49">
        <v>7970</v>
      </c>
      <c r="H49" s="49"/>
      <c r="I49" s="49"/>
      <c r="J49" s="42">
        <f t="shared" si="0"/>
        <v>140490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5390610</v>
      </c>
      <c r="D50" s="45">
        <f>D48+D49</f>
        <v>0</v>
      </c>
      <c r="E50" s="45">
        <f t="shared" si="5"/>
        <v>571038</v>
      </c>
      <c r="F50" s="45">
        <f t="shared" si="5"/>
        <v>181320</v>
      </c>
      <c r="G50" s="45">
        <f t="shared" si="5"/>
        <v>349044</v>
      </c>
      <c r="H50" s="45">
        <f t="shared" si="5"/>
        <v>0</v>
      </c>
      <c r="I50" s="45">
        <f t="shared" si="5"/>
        <v>178357</v>
      </c>
      <c r="J50" s="42">
        <f t="shared" si="0"/>
        <v>6670369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v>120</v>
      </c>
      <c r="C55" s="55">
        <v>19822</v>
      </c>
      <c r="D55" s="55"/>
      <c r="E55" s="55">
        <v>1329</v>
      </c>
      <c r="F55" s="55">
        <v>1950</v>
      </c>
      <c r="G55" s="55"/>
      <c r="H55" s="55"/>
      <c r="I55" s="55"/>
      <c r="J55" s="128"/>
      <c r="K55" s="55">
        <v>15</v>
      </c>
      <c r="L55" s="56">
        <v>1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/>
      <c r="C60" s="174"/>
      <c r="D60" s="174"/>
      <c r="E60" s="174"/>
      <c r="F60" s="62"/>
    </row>
    <row r="61" spans="8:9" ht="12.75">
      <c r="H61" s="173"/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K4" sqref="K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12" ht="12.75">
      <c r="A2" s="3" t="s">
        <v>71</v>
      </c>
      <c r="H2" s="4"/>
      <c r="I2" s="4"/>
      <c r="J2" s="5" t="s">
        <v>0</v>
      </c>
      <c r="K2" s="186" t="s">
        <v>213</v>
      </c>
      <c r="L2" s="187"/>
    </row>
    <row r="3" spans="1:12" ht="12.75">
      <c r="A3" s="3"/>
      <c r="H3" s="4"/>
      <c r="I3" s="4"/>
      <c r="J3" s="5" t="s">
        <v>77</v>
      </c>
      <c r="K3" s="186">
        <v>1143000</v>
      </c>
      <c r="L3" s="187"/>
    </row>
    <row r="4" ht="18" customHeight="1">
      <c r="A4" s="6"/>
    </row>
    <row r="5" spans="1:13" ht="18">
      <c r="A5" s="189" t="s">
        <v>82</v>
      </c>
      <c r="B5" s="189"/>
      <c r="C5" s="189"/>
      <c r="D5" s="189"/>
      <c r="E5" s="7" t="s">
        <v>83</v>
      </c>
      <c r="F5" s="188" t="s">
        <v>89</v>
      </c>
      <c r="G5" s="188"/>
      <c r="H5" s="188"/>
      <c r="I5" s="188"/>
      <c r="J5" s="188"/>
      <c r="K5" s="188"/>
      <c r="L5" s="188"/>
      <c r="M5" s="188"/>
    </row>
    <row r="6" spans="1:12" ht="15.75" thickBot="1">
      <c r="A6" s="8"/>
      <c r="L6" s="9" t="s">
        <v>76</v>
      </c>
    </row>
    <row r="7" spans="1:14" ht="12.75">
      <c r="A7" s="10"/>
      <c r="B7" s="11"/>
      <c r="C7" s="191" t="s">
        <v>99</v>
      </c>
      <c r="D7" s="192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7" t="s">
        <v>121</v>
      </c>
      <c r="N7" s="198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63"/>
      <c r="N8" s="190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82" t="s">
        <v>122</v>
      </c>
      <c r="N9" s="183"/>
    </row>
    <row r="10" spans="1:14" ht="13.5" thickBot="1">
      <c r="A10" s="25"/>
      <c r="B10" s="26"/>
      <c r="C10" s="175" t="s">
        <v>101</v>
      </c>
      <c r="D10" s="176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84"/>
      <c r="N10" s="18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>
        <v>237338</v>
      </c>
      <c r="D16" s="41"/>
      <c r="E16" s="41"/>
      <c r="F16" s="41"/>
      <c r="G16" s="41">
        <v>40000</v>
      </c>
      <c r="H16" s="41"/>
      <c r="I16" s="41"/>
      <c r="J16" s="41">
        <v>19778</v>
      </c>
      <c r="K16" s="42">
        <f t="shared" si="0"/>
        <v>297116</v>
      </c>
      <c r="L16" s="41">
        <v>20000</v>
      </c>
      <c r="M16" s="41">
        <v>1</v>
      </c>
      <c r="N16" s="41">
        <v>1</v>
      </c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347318</v>
      </c>
      <c r="D23" s="41"/>
      <c r="E23" s="41"/>
      <c r="F23" s="41"/>
      <c r="G23" s="41">
        <v>34835</v>
      </c>
      <c r="H23" s="41"/>
      <c r="I23" s="41"/>
      <c r="J23" s="41">
        <v>28849</v>
      </c>
      <c r="K23" s="42">
        <f t="shared" si="0"/>
        <v>411002</v>
      </c>
      <c r="L23" s="41"/>
      <c r="M23" s="41">
        <v>3</v>
      </c>
      <c r="N23" s="41">
        <v>3</v>
      </c>
    </row>
    <row r="24" spans="1:14" ht="12.75">
      <c r="A24" s="39" t="s">
        <v>32</v>
      </c>
      <c r="B24" s="40">
        <v>83</v>
      </c>
      <c r="C24" s="41">
        <v>230750</v>
      </c>
      <c r="D24" s="41"/>
      <c r="E24" s="41"/>
      <c r="F24" s="41"/>
      <c r="G24" s="41">
        <v>13202</v>
      </c>
      <c r="H24" s="41"/>
      <c r="I24" s="41"/>
      <c r="J24" s="41">
        <v>19230</v>
      </c>
      <c r="K24" s="42">
        <f t="shared" si="0"/>
        <v>263182</v>
      </c>
      <c r="L24" s="41">
        <v>146426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649126</v>
      </c>
      <c r="D25" s="41"/>
      <c r="E25" s="41"/>
      <c r="F25" s="41"/>
      <c r="G25" s="41"/>
      <c r="H25" s="41"/>
      <c r="I25" s="41"/>
      <c r="J25" s="41">
        <v>54094</v>
      </c>
      <c r="K25" s="42">
        <f t="shared" si="0"/>
        <v>703220</v>
      </c>
      <c r="L25" s="41">
        <v>4000</v>
      </c>
      <c r="M25" s="41">
        <v>5</v>
      </c>
      <c r="N25" s="41">
        <v>4</v>
      </c>
    </row>
    <row r="26" spans="1:14" ht="12.75">
      <c r="A26" s="39" t="s">
        <v>34</v>
      </c>
      <c r="B26" s="40">
        <v>85</v>
      </c>
      <c r="C26" s="41">
        <v>145650</v>
      </c>
      <c r="D26" s="41"/>
      <c r="E26" s="41"/>
      <c r="F26" s="41"/>
      <c r="G26" s="41"/>
      <c r="H26" s="41"/>
      <c r="I26" s="41"/>
      <c r="J26" s="41"/>
      <c r="K26" s="42">
        <f t="shared" si="0"/>
        <v>145650</v>
      </c>
      <c r="L26" s="41"/>
      <c r="M26" s="41">
        <v>1</v>
      </c>
      <c r="N26" s="41">
        <v>1</v>
      </c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1610182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88037</v>
      </c>
      <c r="H32" s="45">
        <f t="shared" si="1"/>
        <v>0</v>
      </c>
      <c r="I32" s="45">
        <f t="shared" si="1"/>
        <v>0</v>
      </c>
      <c r="J32" s="45">
        <f t="shared" si="1"/>
        <v>121951</v>
      </c>
      <c r="K32" s="42">
        <f t="shared" si="0"/>
        <v>1820170</v>
      </c>
      <c r="L32" s="45">
        <f>SUM(L12:L31)</f>
        <v>170426</v>
      </c>
      <c r="M32" s="45">
        <f>SUM(M12:M31)</f>
        <v>12</v>
      </c>
      <c r="N32" s="45">
        <f>SUM(N12:N31)</f>
        <v>11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320106</v>
      </c>
      <c r="D42" s="41">
        <v>25509</v>
      </c>
      <c r="E42" s="41">
        <v>88727</v>
      </c>
      <c r="F42" s="41">
        <v>36970</v>
      </c>
      <c r="G42" s="41">
        <v>93751</v>
      </c>
      <c r="H42" s="41"/>
      <c r="I42" s="41"/>
      <c r="J42" s="41">
        <v>46670</v>
      </c>
      <c r="K42" s="42">
        <f t="shared" si="0"/>
        <v>611733</v>
      </c>
      <c r="L42" s="41"/>
      <c r="M42" s="41">
        <v>1</v>
      </c>
      <c r="N42" s="41">
        <v>1</v>
      </c>
    </row>
    <row r="43" spans="1:14" ht="12.75">
      <c r="A43" s="48" t="s">
        <v>60</v>
      </c>
      <c r="B43" s="40">
        <v>114</v>
      </c>
      <c r="C43" s="41">
        <v>297168</v>
      </c>
      <c r="D43" s="41">
        <v>21813</v>
      </c>
      <c r="E43" s="41">
        <v>83182</v>
      </c>
      <c r="F43" s="41"/>
      <c r="G43" s="41">
        <v>55454</v>
      </c>
      <c r="H43" s="41"/>
      <c r="I43" s="41"/>
      <c r="J43" s="41">
        <v>38135</v>
      </c>
      <c r="K43" s="42">
        <f t="shared" si="0"/>
        <v>495752</v>
      </c>
      <c r="L43" s="41"/>
      <c r="M43" s="41">
        <v>1</v>
      </c>
      <c r="N43" s="41">
        <v>1</v>
      </c>
    </row>
    <row r="44" spans="1:14" ht="12.75">
      <c r="A44" s="48" t="s">
        <v>61</v>
      </c>
      <c r="B44" s="40">
        <v>115</v>
      </c>
      <c r="C44" s="41">
        <v>830369</v>
      </c>
      <c r="D44" s="41">
        <v>68025</v>
      </c>
      <c r="E44" s="41">
        <v>232908</v>
      </c>
      <c r="F44" s="41">
        <v>33273</v>
      </c>
      <c r="G44" s="41">
        <v>77637</v>
      </c>
      <c r="H44" s="41"/>
      <c r="I44" s="41"/>
      <c r="J44" s="41">
        <v>68218</v>
      </c>
      <c r="K44" s="42">
        <f t="shared" si="0"/>
        <v>1310430</v>
      </c>
      <c r="L44" s="41">
        <v>19325</v>
      </c>
      <c r="M44" s="41">
        <v>3</v>
      </c>
      <c r="N44" s="41">
        <v>3</v>
      </c>
    </row>
    <row r="45" spans="1:14" ht="12.75">
      <c r="A45" s="48" t="s">
        <v>62</v>
      </c>
      <c r="B45" s="40">
        <v>119</v>
      </c>
      <c r="C45" s="41">
        <v>2024544</v>
      </c>
      <c r="D45" s="41">
        <v>213755</v>
      </c>
      <c r="E45" s="41">
        <v>535418</v>
      </c>
      <c r="F45" s="41">
        <v>103518</v>
      </c>
      <c r="G45" s="41">
        <v>68311</v>
      </c>
      <c r="H45" s="41"/>
      <c r="I45" s="41"/>
      <c r="J45" s="41">
        <v>241321</v>
      </c>
      <c r="K45" s="42">
        <f t="shared" si="0"/>
        <v>3186867</v>
      </c>
      <c r="L45" s="41">
        <v>177328</v>
      </c>
      <c r="M45" s="41">
        <v>10</v>
      </c>
      <c r="N45" s="41">
        <v>13</v>
      </c>
    </row>
    <row r="46" spans="1:14" ht="12.75">
      <c r="A46" s="48" t="s">
        <v>63</v>
      </c>
      <c r="B46" s="40">
        <v>120</v>
      </c>
      <c r="C46" s="41">
        <v>7810400</v>
      </c>
      <c r="D46" s="41">
        <v>915576</v>
      </c>
      <c r="E46" s="41">
        <v>1175666</v>
      </c>
      <c r="F46" s="41">
        <v>72934</v>
      </c>
      <c r="G46" s="41">
        <v>1158350</v>
      </c>
      <c r="H46" s="41">
        <v>42684</v>
      </c>
      <c r="I46" s="41"/>
      <c r="J46" s="41">
        <v>886944</v>
      </c>
      <c r="K46" s="42">
        <f t="shared" si="0"/>
        <v>12062554</v>
      </c>
      <c r="L46" s="41">
        <v>2600324</v>
      </c>
      <c r="M46" s="41">
        <v>63</v>
      </c>
      <c r="N46" s="41">
        <v>69</v>
      </c>
    </row>
    <row r="47" spans="1:14" ht="12.75">
      <c r="A47" s="44" t="s">
        <v>74</v>
      </c>
      <c r="B47" s="45">
        <v>121</v>
      </c>
      <c r="C47" s="45">
        <f>SUM(C40:C46)</f>
        <v>11282587</v>
      </c>
      <c r="D47" s="45">
        <f aca="true" t="shared" si="3" ref="D47:J47">SUM(D40:D46)</f>
        <v>1244678</v>
      </c>
      <c r="E47" s="45">
        <f t="shared" si="3"/>
        <v>2115901</v>
      </c>
      <c r="F47" s="45">
        <f t="shared" si="3"/>
        <v>246695</v>
      </c>
      <c r="G47" s="45">
        <f t="shared" si="3"/>
        <v>1453503</v>
      </c>
      <c r="H47" s="45">
        <f t="shared" si="3"/>
        <v>42684</v>
      </c>
      <c r="I47" s="45">
        <f t="shared" si="3"/>
        <v>0</v>
      </c>
      <c r="J47" s="45">
        <f t="shared" si="3"/>
        <v>1281288</v>
      </c>
      <c r="K47" s="42">
        <f t="shared" si="0"/>
        <v>17667336</v>
      </c>
      <c r="L47" s="45">
        <f>SUM(L40:L46)</f>
        <v>2796977</v>
      </c>
      <c r="M47" s="45">
        <f>SUM(M40:M46)</f>
        <v>78</v>
      </c>
      <c r="N47" s="45">
        <f>SUM(N40:N46)</f>
        <v>87</v>
      </c>
    </row>
    <row r="48" spans="1:14" ht="12.75">
      <c r="A48" s="44" t="s">
        <v>119</v>
      </c>
      <c r="B48" s="45">
        <v>152</v>
      </c>
      <c r="C48" s="45">
        <f>C32+C39+C47</f>
        <v>12892769</v>
      </c>
      <c r="D48" s="45">
        <f aca="true" t="shared" si="4" ref="D48:J48">D32+D39+D47</f>
        <v>1244678</v>
      </c>
      <c r="E48" s="45">
        <f t="shared" si="4"/>
        <v>2115901</v>
      </c>
      <c r="F48" s="45">
        <f t="shared" si="4"/>
        <v>246695</v>
      </c>
      <c r="G48" s="45">
        <f t="shared" si="4"/>
        <v>1541540</v>
      </c>
      <c r="H48" s="45">
        <f t="shared" si="4"/>
        <v>42684</v>
      </c>
      <c r="I48" s="45">
        <f t="shared" si="4"/>
        <v>0</v>
      </c>
      <c r="J48" s="45">
        <f t="shared" si="4"/>
        <v>1403239</v>
      </c>
      <c r="K48" s="42">
        <f t="shared" si="0"/>
        <v>19487506</v>
      </c>
      <c r="L48" s="45">
        <f>L32+L39+L47</f>
        <v>2967403</v>
      </c>
      <c r="M48" s="45">
        <f>M32+M39+M47</f>
        <v>90</v>
      </c>
      <c r="N48" s="45">
        <f>N32+N39+N47</f>
        <v>98</v>
      </c>
    </row>
    <row r="49" spans="1:14" ht="12.75">
      <c r="A49" s="44" t="s">
        <v>51</v>
      </c>
      <c r="B49" s="45">
        <v>158</v>
      </c>
      <c r="C49" s="49">
        <v>304007</v>
      </c>
      <c r="D49" s="49"/>
      <c r="E49" s="49"/>
      <c r="F49" s="49"/>
      <c r="G49" s="49">
        <v>50000</v>
      </c>
      <c r="H49" s="49"/>
      <c r="I49" s="49"/>
      <c r="J49" s="49">
        <v>26756</v>
      </c>
      <c r="K49" s="42">
        <f t="shared" si="0"/>
        <v>380763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13196776</v>
      </c>
      <c r="D50" s="45">
        <f aca="true" t="shared" si="5" ref="D50:J50">D48+D49</f>
        <v>1244678</v>
      </c>
      <c r="E50" s="45">
        <f t="shared" si="5"/>
        <v>2115901</v>
      </c>
      <c r="F50" s="45">
        <f t="shared" si="5"/>
        <v>246695</v>
      </c>
      <c r="G50" s="45">
        <f t="shared" si="5"/>
        <v>1591540</v>
      </c>
      <c r="H50" s="45">
        <f t="shared" si="5"/>
        <v>42684</v>
      </c>
      <c r="I50" s="45">
        <f t="shared" si="5"/>
        <v>0</v>
      </c>
      <c r="J50" s="45">
        <f t="shared" si="5"/>
        <v>1429995</v>
      </c>
      <c r="K50" s="42">
        <f t="shared" si="0"/>
        <v>19868269</v>
      </c>
      <c r="L50" s="45">
        <f>L48+L49</f>
        <v>2967403</v>
      </c>
      <c r="M50" s="45">
        <f>M48+M49</f>
        <v>93</v>
      </c>
      <c r="N50" s="45">
        <f>N48+N49</f>
        <v>100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9"/>
      <c r="N52" s="114"/>
    </row>
    <row r="53" spans="1:14" ht="12.75">
      <c r="A53" s="17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7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74" t="s">
        <v>208</v>
      </c>
      <c r="C60" s="174"/>
      <c r="D60" s="174"/>
      <c r="E60" s="62"/>
    </row>
    <row r="61" spans="10:11" ht="12.75">
      <c r="J61" s="173" t="s">
        <v>209</v>
      </c>
      <c r="K61" s="173"/>
    </row>
    <row r="62" spans="10:11" ht="12.75">
      <c r="J62" s="172" t="s">
        <v>48</v>
      </c>
      <c r="K62" s="172"/>
    </row>
  </sheetData>
  <sheetProtection/>
  <mergeCells count="14">
    <mergeCell ref="N7:N8"/>
    <mergeCell ref="C7:D7"/>
    <mergeCell ref="M9:N10"/>
    <mergeCell ref="A53:A54"/>
    <mergeCell ref="A52:M52"/>
    <mergeCell ref="J62:K62"/>
    <mergeCell ref="F5:M5"/>
    <mergeCell ref="A5:D5"/>
    <mergeCell ref="C10:D10"/>
    <mergeCell ref="M7:M8"/>
    <mergeCell ref="K3:L3"/>
    <mergeCell ref="K2:L2"/>
    <mergeCell ref="B60:D60"/>
    <mergeCell ref="J61:K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H3" sqref="H3:I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Heves Megyei Büntetés-végrehajtási Intézet</v>
      </c>
    </row>
    <row r="2" spans="1:9" ht="12.75">
      <c r="A2" s="3" t="s">
        <v>71</v>
      </c>
      <c r="G2" s="5" t="s">
        <v>0</v>
      </c>
      <c r="H2" s="186" t="s">
        <v>213</v>
      </c>
      <c r="I2" s="187"/>
    </row>
    <row r="3" spans="1:9" ht="12.75">
      <c r="A3" s="3"/>
      <c r="G3" s="5" t="s">
        <v>77</v>
      </c>
      <c r="H3" s="186">
        <v>1143000</v>
      </c>
      <c r="I3" s="187"/>
    </row>
    <row r="4" ht="18" customHeight="1">
      <c r="A4" s="6"/>
    </row>
    <row r="5" spans="1:10" ht="18">
      <c r="A5" s="189" t="s">
        <v>85</v>
      </c>
      <c r="B5" s="189"/>
      <c r="C5" s="189"/>
      <c r="D5" s="189"/>
      <c r="E5" s="189"/>
      <c r="F5" s="7" t="s">
        <v>83</v>
      </c>
      <c r="G5" s="188" t="s">
        <v>166</v>
      </c>
      <c r="H5" s="188"/>
      <c r="I5" s="188"/>
      <c r="J5" s="18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>
        <v>91964</v>
      </c>
      <c r="D16" s="41"/>
      <c r="E16" s="41">
        <v>9513</v>
      </c>
      <c r="F16" s="41">
        <v>1950</v>
      </c>
      <c r="G16" s="41"/>
      <c r="H16" s="41"/>
      <c r="I16" s="41">
        <v>7120</v>
      </c>
      <c r="J16" s="42">
        <f t="shared" si="0"/>
        <v>110547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77375</v>
      </c>
      <c r="D23" s="41"/>
      <c r="E23" s="41">
        <v>8004</v>
      </c>
      <c r="F23" s="41">
        <v>5850</v>
      </c>
      <c r="G23" s="41"/>
      <c r="H23" s="41"/>
      <c r="I23" s="41">
        <v>4583</v>
      </c>
      <c r="J23" s="42">
        <f t="shared" si="0"/>
        <v>95812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40837</v>
      </c>
      <c r="D24" s="41"/>
      <c r="E24" s="41">
        <v>4225</v>
      </c>
      <c r="F24" s="41">
        <v>3900</v>
      </c>
      <c r="G24" s="41"/>
      <c r="H24" s="41"/>
      <c r="I24" s="41">
        <v>3389</v>
      </c>
      <c r="J24" s="42">
        <f t="shared" si="0"/>
        <v>52351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210697</v>
      </c>
      <c r="D25" s="41"/>
      <c r="E25" s="41">
        <v>21797</v>
      </c>
      <c r="F25" s="41">
        <v>9750</v>
      </c>
      <c r="G25" s="41"/>
      <c r="H25" s="41"/>
      <c r="I25" s="41">
        <v>14584</v>
      </c>
      <c r="J25" s="42">
        <f t="shared" si="0"/>
        <v>256828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>
        <v>42238</v>
      </c>
      <c r="D26" s="41"/>
      <c r="E26" s="41">
        <v>4370</v>
      </c>
      <c r="F26" s="41">
        <v>1950</v>
      </c>
      <c r="G26" s="41"/>
      <c r="H26" s="41"/>
      <c r="I26" s="41"/>
      <c r="J26" s="42">
        <f t="shared" si="0"/>
        <v>48558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463111</v>
      </c>
      <c r="D32" s="45">
        <f>SUM(D12:D31)</f>
        <v>0</v>
      </c>
      <c r="E32" s="45">
        <f t="shared" si="1"/>
        <v>47909</v>
      </c>
      <c r="F32" s="45">
        <f t="shared" si="1"/>
        <v>23400</v>
      </c>
      <c r="G32" s="45">
        <f t="shared" si="1"/>
        <v>0</v>
      </c>
      <c r="H32" s="45">
        <f t="shared" si="1"/>
        <v>0</v>
      </c>
      <c r="I32" s="45">
        <f t="shared" si="1"/>
        <v>29676</v>
      </c>
      <c r="J32" s="42">
        <f t="shared" si="0"/>
        <v>564096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177402</v>
      </c>
      <c r="D42" s="41"/>
      <c r="E42" s="41">
        <v>18352</v>
      </c>
      <c r="F42" s="41"/>
      <c r="G42" s="41"/>
      <c r="H42" s="41"/>
      <c r="I42" s="41">
        <v>15642</v>
      </c>
      <c r="J42" s="42">
        <f t="shared" si="0"/>
        <v>211396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144768</v>
      </c>
      <c r="D43" s="41"/>
      <c r="E43" s="41">
        <v>14873</v>
      </c>
      <c r="F43" s="41">
        <v>1950</v>
      </c>
      <c r="G43" s="41"/>
      <c r="H43" s="41"/>
      <c r="I43" s="41">
        <v>14729</v>
      </c>
      <c r="J43" s="42">
        <f t="shared" si="0"/>
        <v>176320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583952</v>
      </c>
      <c r="D44" s="41"/>
      <c r="E44" s="41">
        <v>60410</v>
      </c>
      <c r="F44" s="41">
        <v>5850</v>
      </c>
      <c r="G44" s="41"/>
      <c r="H44" s="41"/>
      <c r="I44" s="41">
        <v>12163</v>
      </c>
      <c r="J44" s="42">
        <f t="shared" si="0"/>
        <v>662375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975611</v>
      </c>
      <c r="D45" s="41"/>
      <c r="E45" s="41">
        <v>100929</v>
      </c>
      <c r="F45" s="41">
        <v>19500</v>
      </c>
      <c r="G45" s="41">
        <v>113934</v>
      </c>
      <c r="H45" s="41"/>
      <c r="I45" s="41">
        <v>24693</v>
      </c>
      <c r="J45" s="42">
        <f t="shared" si="0"/>
        <v>1234667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3530185</v>
      </c>
      <c r="D46" s="41"/>
      <c r="E46" s="41">
        <v>365173</v>
      </c>
      <c r="F46" s="41">
        <v>122850</v>
      </c>
      <c r="G46" s="41">
        <v>365539</v>
      </c>
      <c r="H46" s="41"/>
      <c r="I46" s="41">
        <v>128743</v>
      </c>
      <c r="J46" s="42">
        <f t="shared" si="0"/>
        <v>4512490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5411918</v>
      </c>
      <c r="D47" s="45">
        <f>SUM(D40:D46)</f>
        <v>0</v>
      </c>
      <c r="E47" s="45">
        <f t="shared" si="3"/>
        <v>559737</v>
      </c>
      <c r="F47" s="45">
        <f t="shared" si="3"/>
        <v>150150</v>
      </c>
      <c r="G47" s="45">
        <f t="shared" si="3"/>
        <v>479473</v>
      </c>
      <c r="H47" s="45">
        <f t="shared" si="3"/>
        <v>0</v>
      </c>
      <c r="I47" s="45">
        <f t="shared" si="3"/>
        <v>195970</v>
      </c>
      <c r="J47" s="42">
        <f t="shared" si="0"/>
        <v>6797248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5875029</v>
      </c>
      <c r="D48" s="45">
        <f>D32+D39+D47</f>
        <v>0</v>
      </c>
      <c r="E48" s="45">
        <f t="shared" si="4"/>
        <v>607646</v>
      </c>
      <c r="F48" s="45">
        <f t="shared" si="4"/>
        <v>173550</v>
      </c>
      <c r="G48" s="45">
        <f t="shared" si="4"/>
        <v>479473</v>
      </c>
      <c r="H48" s="45">
        <f t="shared" si="4"/>
        <v>0</v>
      </c>
      <c r="I48" s="45">
        <f t="shared" si="4"/>
        <v>225646</v>
      </c>
      <c r="J48" s="42">
        <f t="shared" si="0"/>
        <v>7361344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110423</v>
      </c>
      <c r="D49" s="49"/>
      <c r="E49" s="49">
        <v>11422</v>
      </c>
      <c r="F49" s="49">
        <v>5850</v>
      </c>
      <c r="G49" s="49">
        <v>68295</v>
      </c>
      <c r="H49" s="49"/>
      <c r="I49" s="49"/>
      <c r="J49" s="42">
        <f t="shared" si="0"/>
        <v>195990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5985452</v>
      </c>
      <c r="D50" s="45">
        <f>D48+D49</f>
        <v>0</v>
      </c>
      <c r="E50" s="45">
        <f t="shared" si="5"/>
        <v>619068</v>
      </c>
      <c r="F50" s="45">
        <f t="shared" si="5"/>
        <v>179400</v>
      </c>
      <c r="G50" s="45">
        <f t="shared" si="5"/>
        <v>547768</v>
      </c>
      <c r="H50" s="45">
        <f t="shared" si="5"/>
        <v>0</v>
      </c>
      <c r="I50" s="45">
        <f t="shared" si="5"/>
        <v>225646</v>
      </c>
      <c r="J50" s="42">
        <f t="shared" si="0"/>
        <v>7557334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5" t="s">
        <v>163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37"/>
      <c r="N52" s="133"/>
    </row>
    <row r="53" spans="1:14" s="46" customFormat="1" ht="12.75">
      <c r="A53" s="17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93" t="s">
        <v>160</v>
      </c>
      <c r="L53" s="194"/>
      <c r="M53" s="125"/>
      <c r="N53" s="126"/>
    </row>
    <row r="54" spans="1:14" s="46" customFormat="1" ht="12.75">
      <c r="A54" s="17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74" t="s">
        <v>208</v>
      </c>
      <c r="C60" s="174"/>
      <c r="D60" s="174"/>
      <c r="E60" s="174"/>
      <c r="F60" s="62"/>
    </row>
    <row r="61" spans="8:9" ht="12.75">
      <c r="H61" s="173" t="s">
        <v>209</v>
      </c>
      <c r="I61" s="173"/>
    </row>
    <row r="62" spans="8:9" ht="12.75">
      <c r="H62" s="172" t="s">
        <v>48</v>
      </c>
      <c r="I62" s="172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Vas Péter</cp:lastModifiedBy>
  <cp:lastPrinted>2008-05-09T10:05:04Z</cp:lastPrinted>
  <dcterms:created xsi:type="dcterms:W3CDTF">2001-02-26T08:59:43Z</dcterms:created>
  <dcterms:modified xsi:type="dcterms:W3CDTF">2008-07-18T07:52:10Z</dcterms:modified>
  <cp:category/>
  <cp:version/>
  <cp:contentType/>
  <cp:contentStatus/>
</cp:coreProperties>
</file>