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activeTab="16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<sst xmlns="http://schemas.openxmlformats.org/spreadsheetml/2006/main" count="3285" uniqueCount="220">
  <si>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</si>
  <si>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</si>
  <si>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</si>
  <si>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</si>
  <si>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</si>
  <si>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</si>
  <si>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</si>
  <si>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</si>
  <si>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</si>
  <si>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</si>
  <si>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</si>
  <si>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</si>
  <si>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</si>
  <si>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</si>
  <si>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</si>
  <si>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</si>
  <si>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</si>
  <si>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</si>
  <si>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</si>
  <si>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</si>
  <si>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</si>
  <si>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</si>
  <si>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</si>
  <si>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</si>
  <si>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</si>
  <si>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</si>
  <si>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</si>
  <si>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</si>
  <si>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</si>
  <si>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</si>
  <si>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</si>
  <si>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</si>
  <si>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</si>
  <si>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</si>
  <si>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</si>
  <si>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</si>
  <si>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</si>
  <si>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</si>
  <si>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</si>
  <si>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</si>
  <si>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</si>
  <si>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</si>
  <si>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</si>
  <si>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</si>
  <si>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</si>
  <si>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</si>
  <si>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</si>
  <si>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</si>
  <si>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</si>
  <si>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</si>
  <si>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</si>
  <si>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</si>
  <si>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</si>
  <si>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</si>
  <si>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</si>
  <si>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</si>
  <si>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</si>
  <si>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</si>
  <si>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</si>
  <si>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</si>
  <si>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</si>
  <si>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</si>
  <si>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</si>
  <si>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</si>
  <si>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</si>
  <si>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</si>
  <si>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</si>
  <si>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</si>
  <si>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</si>
  <si>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</si>
  <si>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</si>
  <si>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</si>
  <si>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</si>
  <si>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</si>
  <si>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</si>
  <si>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</si>
  <si>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</si>
  <si>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</si>
  <si>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</si>
  <si>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</si>
  <si>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</si>
  <si>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</si>
  <si>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</si>
  <si>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</si>
  <si>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</si>
  <si>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</si>
  <si>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</si>
  <si>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</si>
  <si>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</si>
  <si>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</si>
  <si>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</si>
  <si>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</si>
  <si>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</si>
  <si>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</si>
  <si>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</si>
  <si>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</si>
  <si>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</si>
  <si>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</si>
  <si>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</si>
  <si>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</si>
  <si>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</si>
  <si>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</si>
  <si>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</si>
  <si>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</si>
  <si>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</si>
  <si>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</si>
  <si>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</si>
  <si>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</si>
  <si>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</si>
  <si>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</si>
  <si>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</si>
  <si>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</si>
  <si>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</si>
  <si>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</si>
  <si>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</si>
  <si>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</si>
  <si>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</si>
  <si>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</si>
  <si>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</si>
  <si>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</si>
  <si>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</si>
  <si>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</si>
  <si>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</si>
  <si>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</si>
  <si>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</si>
  <si>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</si>
  <si>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</si>
  <si>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</si>
  <si>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</si>
  <si>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</si>
  <si>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</si>
  <si>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</si>
  <si>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</si>
  <si>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</si>
  <si>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</si>
  <si>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</si>
  <si>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</si>
  <si>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</si>
  <si>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</si>
  <si>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</si>
  <si>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</si>
  <si>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</si>
  <si>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</si>
  <si>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</si>
  <si>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</si>
  <si>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</si>
  <si>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</si>
  <si>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</si>
  <si>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</si>
  <si>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</si>
  <si>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</si>
  <si>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</si>
  <si>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</si>
  <si>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</si>
  <si>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</si>
  <si>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</si>
  <si>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</si>
  <si>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</si>
  <si>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</si>
  <si>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</si>
  <si>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</si>
  <si>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</si>
  <si>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</si>
  <si>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</si>
  <si>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</si>
  <si>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</si>
  <si>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</si>
  <si>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</si>
  <si>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</si>
  <si>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</si>
  <si>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</si>
  <si>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</si>
  <si>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</si>
  <si>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</si>
  <si>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</si>
  <si>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</si>
  <si>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</si>
  <si>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</si>
  <si>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</si>
  <si>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</si>
  <si>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</si>
  <si>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</si>
  <si>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</si>
  <si>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</si>
  <si>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</si>
  <si>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</si>
  <si>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</si>
  <si>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</si>
  <si>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</si>
  <si>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</si>
  <si>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</si>
  <si>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</si>
  <si>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</si>
  <si>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</si>
  <si>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</si>
  <si>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</si>
  <si>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</si>
  <si>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</si>
  <si>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</si>
  <si>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</si>
  <si>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</si>
  <si>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</si>
  <si>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</si>
  <si>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</si>
  <si>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</si>
  <si>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</si>
  <si>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</si>
  <si>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</si>
  <si>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Svajda Krisztina</t>
  </si>
  <si>
    <t>124-3102; 74/505-834</t>
  </si>
  <si>
    <t>Szekszárd, 2008június 9.</t>
  </si>
  <si>
    <t>Pál József bv. ka.</t>
  </si>
  <si>
    <t>Szekszárd, 2008. június 9.</t>
  </si>
  <si>
    <t>Szekszárd, 2008 június 9.</t>
  </si>
  <si>
    <t>Szekszárd, 2008.  június 19.</t>
  </si>
  <si>
    <t>Szekszárd, 2008. június 19.</t>
  </si>
  <si>
    <t>Szekszárd, 2008 június 25.</t>
  </si>
  <si>
    <t>Szekszárd, 2008. június 25.</t>
  </si>
  <si>
    <t>Szekszárd, 2008 július 17.</t>
  </si>
  <si>
    <t>Szekszárd, 2008. július 17.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</si>
</sst>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30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1" xfId="0" applyFill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1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 quotePrefix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67" t="s">
        <v>202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4" spans="1:15" ht="12.75">
      <c r="A4" s="168" t="s">
        <v>207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7" spans="1:15" ht="12.75" customHeight="1">
      <c r="A7" s="168" t="s">
        <v>204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</row>
    <row r="8" spans="1:15" ht="12.7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</row>
    <row r="11" spans="1:15" ht="12.75">
      <c r="A11" s="167" t="s">
        <v>203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</row>
    <row r="13" spans="1:15" ht="12.75" customHeight="1">
      <c r="A13" s="168" t="s">
        <v>206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</row>
    <row r="14" spans="1:15" ht="12.7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5" ht="12.7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7" spans="1:15" ht="12.75" customHeight="1">
      <c r="A17" s="168" t="s">
        <v>205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</row>
    <row r="18" spans="1:15" ht="12.75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</row>
    <row r="19" spans="1:15" ht="12.7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3">
      <selection activeCell="C28" sqref="C2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208</v>
      </c>
      <c r="L2" s="179"/>
    </row>
    <row r="3" spans="1:12" ht="12.75">
      <c r="A3" s="3"/>
      <c r="H3" s="4"/>
      <c r="I3" s="4"/>
      <c r="J3" s="5" t="s">
        <v>77</v>
      </c>
      <c r="K3" s="178" t="s">
        <v>209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90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405900</v>
      </c>
      <c r="D16" s="41"/>
      <c r="E16" s="41"/>
      <c r="F16" s="41"/>
      <c r="G16" s="41">
        <v>40000</v>
      </c>
      <c r="H16" s="41"/>
      <c r="I16" s="41"/>
      <c r="J16" s="41">
        <v>33825</v>
      </c>
      <c r="K16" s="42">
        <f t="shared" si="0"/>
        <v>479725</v>
      </c>
      <c r="L16" s="41">
        <v>19325</v>
      </c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134300</v>
      </c>
      <c r="D23" s="41"/>
      <c r="E23" s="41"/>
      <c r="F23" s="41"/>
      <c r="G23" s="41"/>
      <c r="H23" s="41"/>
      <c r="I23" s="41"/>
      <c r="J23" s="41">
        <v>11192</v>
      </c>
      <c r="K23" s="42">
        <f t="shared" si="0"/>
        <v>145492</v>
      </c>
      <c r="L23" s="41">
        <v>16980</v>
      </c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281600</v>
      </c>
      <c r="D25" s="41"/>
      <c r="E25" s="41"/>
      <c r="F25" s="41"/>
      <c r="G25" s="41"/>
      <c r="H25" s="41"/>
      <c r="I25" s="41"/>
      <c r="J25" s="41">
        <v>23467</v>
      </c>
      <c r="K25" s="42">
        <f t="shared" si="0"/>
        <v>305067</v>
      </c>
      <c r="L25" s="41"/>
      <c r="M25" s="41">
        <v>2</v>
      </c>
      <c r="N25" s="41">
        <v>2</v>
      </c>
    </row>
    <row r="26" spans="1:14" ht="12.75">
      <c r="A26" s="39" t="s">
        <v>34</v>
      </c>
      <c r="B26" s="40">
        <v>85</v>
      </c>
      <c r="C26" s="41">
        <v>146300</v>
      </c>
      <c r="D26" s="41"/>
      <c r="E26" s="41"/>
      <c r="F26" s="41"/>
      <c r="G26" s="41"/>
      <c r="H26" s="41"/>
      <c r="I26" s="41"/>
      <c r="J26" s="41">
        <v>12192</v>
      </c>
      <c r="K26" s="42">
        <f t="shared" si="0"/>
        <v>158492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385100</v>
      </c>
      <c r="D27" s="41"/>
      <c r="E27" s="41"/>
      <c r="F27" s="41"/>
      <c r="G27" s="41"/>
      <c r="H27" s="41"/>
      <c r="I27" s="41"/>
      <c r="J27" s="41">
        <v>32091</v>
      </c>
      <c r="K27" s="42">
        <f t="shared" si="0"/>
        <v>417191</v>
      </c>
      <c r="L27" s="41">
        <v>190224</v>
      </c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1353200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40000</v>
      </c>
      <c r="H32" s="45">
        <f t="shared" si="1"/>
        <v>0</v>
      </c>
      <c r="I32" s="45">
        <f t="shared" si="1"/>
        <v>0</v>
      </c>
      <c r="J32" s="45">
        <f t="shared" si="1"/>
        <v>112767</v>
      </c>
      <c r="K32" s="42">
        <f t="shared" si="0"/>
        <v>1505967</v>
      </c>
      <c r="L32" s="45">
        <f>SUM(L12:L31)</f>
        <v>226529</v>
      </c>
      <c r="M32" s="45">
        <f>SUM(M12:M31)</f>
        <v>7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5798</v>
      </c>
      <c r="G42" s="41">
        <v>99717</v>
      </c>
      <c r="H42" s="41"/>
      <c r="I42" s="41"/>
      <c r="J42" s="41">
        <v>44995</v>
      </c>
      <c r="K42" s="42">
        <f t="shared" si="0"/>
        <v>584936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811650</v>
      </c>
      <c r="D44" s="41">
        <v>73050</v>
      </c>
      <c r="E44" s="41">
        <v>243495</v>
      </c>
      <c r="F44" s="41">
        <v>46380</v>
      </c>
      <c r="G44" s="41">
        <v>91794</v>
      </c>
      <c r="H44" s="41"/>
      <c r="I44" s="41"/>
      <c r="J44" s="41">
        <v>105531</v>
      </c>
      <c r="K44" s="42">
        <f t="shared" si="0"/>
        <v>1371900</v>
      </c>
      <c r="L44" s="41">
        <v>84700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1969149</v>
      </c>
      <c r="D45" s="41">
        <v>171193</v>
      </c>
      <c r="E45" s="41">
        <v>387562</v>
      </c>
      <c r="F45" s="41">
        <v>40859</v>
      </c>
      <c r="G45" s="41">
        <v>70953</v>
      </c>
      <c r="H45" s="41"/>
      <c r="I45" s="41"/>
      <c r="J45" s="41">
        <v>221763</v>
      </c>
      <c r="K45" s="42">
        <f t="shared" si="0"/>
        <v>2861479</v>
      </c>
      <c r="L45" s="41">
        <v>132224</v>
      </c>
      <c r="M45" s="41">
        <v>10</v>
      </c>
      <c r="N45" s="41">
        <v>10</v>
      </c>
    </row>
    <row r="46" spans="1:14" ht="12.75">
      <c r="A46" s="48" t="s">
        <v>63</v>
      </c>
      <c r="B46" s="40">
        <v>120</v>
      </c>
      <c r="C46" s="41">
        <v>6932700</v>
      </c>
      <c r="D46" s="41">
        <v>906660</v>
      </c>
      <c r="E46" s="41">
        <v>1039881</v>
      </c>
      <c r="F46" s="41">
        <v>9663</v>
      </c>
      <c r="G46" s="41">
        <v>1444208</v>
      </c>
      <c r="H46" s="41"/>
      <c r="I46" s="41"/>
      <c r="J46" s="41">
        <v>804014</v>
      </c>
      <c r="K46" s="42">
        <f t="shared" si="0"/>
        <v>11137126</v>
      </c>
      <c r="L46" s="41">
        <v>276235</v>
      </c>
      <c r="M46" s="41">
        <v>62</v>
      </c>
      <c r="N46" s="41">
        <v>61</v>
      </c>
    </row>
    <row r="47" spans="1:14" ht="12.75">
      <c r="A47" s="44" t="s">
        <v>74</v>
      </c>
      <c r="B47" s="45">
        <v>121</v>
      </c>
      <c r="C47" s="45">
        <f>SUM(C40:C46)</f>
        <v>10022699</v>
      </c>
      <c r="D47" s="45">
        <f aca="true" t="shared" si="3" ref="D47:J47">SUM(D40:D46)</f>
        <v>1183369</v>
      </c>
      <c r="E47" s="45">
        <f t="shared" si="3"/>
        <v>1763698</v>
      </c>
      <c r="F47" s="45">
        <f t="shared" si="3"/>
        <v>102700</v>
      </c>
      <c r="G47" s="45">
        <f t="shared" si="3"/>
        <v>1706672</v>
      </c>
      <c r="H47" s="45">
        <f t="shared" si="3"/>
        <v>0</v>
      </c>
      <c r="I47" s="45">
        <f t="shared" si="3"/>
        <v>0</v>
      </c>
      <c r="J47" s="45">
        <f t="shared" si="3"/>
        <v>1176303</v>
      </c>
      <c r="K47" s="42">
        <f t="shared" si="0"/>
        <v>15955441</v>
      </c>
      <c r="L47" s="45">
        <f>SUM(L40:L46)</f>
        <v>493159</v>
      </c>
      <c r="M47" s="45">
        <f>SUM(M40:M46)</f>
        <v>76</v>
      </c>
      <c r="N47" s="45">
        <f>SUM(N40:N46)</f>
        <v>75</v>
      </c>
    </row>
    <row r="48" spans="1:14" ht="12.75">
      <c r="A48" s="44" t="s">
        <v>119</v>
      </c>
      <c r="B48" s="45">
        <v>152</v>
      </c>
      <c r="C48" s="45">
        <f>C32+C39+C47</f>
        <v>11375899</v>
      </c>
      <c r="D48" s="45">
        <f aca="true" t="shared" si="4" ref="D48:J48">D32+D39+D47</f>
        <v>1183369</v>
      </c>
      <c r="E48" s="45">
        <f t="shared" si="4"/>
        <v>1763698</v>
      </c>
      <c r="F48" s="45">
        <f t="shared" si="4"/>
        <v>102700</v>
      </c>
      <c r="G48" s="45">
        <f t="shared" si="4"/>
        <v>1746672</v>
      </c>
      <c r="H48" s="45">
        <f t="shared" si="4"/>
        <v>0</v>
      </c>
      <c r="I48" s="45">
        <f t="shared" si="4"/>
        <v>0</v>
      </c>
      <c r="J48" s="45">
        <f t="shared" si="4"/>
        <v>1289070</v>
      </c>
      <c r="K48" s="42">
        <f t="shared" si="0"/>
        <v>17461408</v>
      </c>
      <c r="L48" s="45">
        <f>L32+L39+L47</f>
        <v>719688</v>
      </c>
      <c r="M48" s="45">
        <f>M32+M39+M47</f>
        <v>83</v>
      </c>
      <c r="N48" s="45">
        <f>N32+N39+N47</f>
        <v>82</v>
      </c>
    </row>
    <row r="49" spans="1:14" ht="12.75">
      <c r="A49" s="44" t="s">
        <v>51</v>
      </c>
      <c r="B49" s="45">
        <v>158</v>
      </c>
      <c r="C49" s="49">
        <v>224900</v>
      </c>
      <c r="D49" s="49"/>
      <c r="E49" s="49"/>
      <c r="F49" s="49"/>
      <c r="G49" s="49"/>
      <c r="H49" s="49"/>
      <c r="I49" s="49"/>
      <c r="J49" s="49">
        <v>17075</v>
      </c>
      <c r="K49" s="42">
        <f t="shared" si="0"/>
        <v>241975</v>
      </c>
      <c r="L49" s="49"/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11600799</v>
      </c>
      <c r="D50" s="45">
        <f aca="true" t="shared" si="5" ref="D50:J50">D48+D49</f>
        <v>1183369</v>
      </c>
      <c r="E50" s="45">
        <f t="shared" si="5"/>
        <v>1763698</v>
      </c>
      <c r="F50" s="45">
        <f t="shared" si="5"/>
        <v>102700</v>
      </c>
      <c r="G50" s="45">
        <f t="shared" si="5"/>
        <v>1746672</v>
      </c>
      <c r="H50" s="45">
        <f t="shared" si="5"/>
        <v>0</v>
      </c>
      <c r="I50" s="45">
        <f t="shared" si="5"/>
        <v>0</v>
      </c>
      <c r="J50" s="45">
        <f t="shared" si="5"/>
        <v>1306145</v>
      </c>
      <c r="K50" s="42">
        <f t="shared" si="0"/>
        <v>17703383</v>
      </c>
      <c r="L50" s="45">
        <f>L48+L49</f>
        <v>719688</v>
      </c>
      <c r="M50" s="45">
        <f>M48+M49</f>
        <v>85</v>
      </c>
      <c r="N50" s="45">
        <f>N48+N49</f>
        <v>84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 t="s">
        <v>210</v>
      </c>
      <c r="C60" s="190"/>
      <c r="D60" s="190"/>
      <c r="E60" s="62"/>
    </row>
    <row r="61" spans="10:11" ht="12.75">
      <c r="J61" s="189" t="s">
        <v>211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2">
      <selection activeCell="G44" sqref="G4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 t="s">
        <v>208</v>
      </c>
      <c r="I2" s="179"/>
    </row>
    <row r="3" spans="1:9" ht="12.75">
      <c r="A3" s="3"/>
      <c r="G3" s="5" t="s">
        <v>77</v>
      </c>
      <c r="H3" s="178" t="s">
        <v>209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167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144724</v>
      </c>
      <c r="D16" s="41"/>
      <c r="E16" s="41">
        <v>14972</v>
      </c>
      <c r="F16" s="41">
        <v>1950</v>
      </c>
      <c r="G16" s="41"/>
      <c r="H16" s="41"/>
      <c r="I16" s="41"/>
      <c r="J16" s="42">
        <f t="shared" si="0"/>
        <v>161646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42194</v>
      </c>
      <c r="D23" s="41"/>
      <c r="E23" s="41">
        <v>4365</v>
      </c>
      <c r="F23" s="41">
        <v>1950</v>
      </c>
      <c r="G23" s="41"/>
      <c r="H23" s="41"/>
      <c r="I23" s="41"/>
      <c r="J23" s="42">
        <f t="shared" si="0"/>
        <v>48509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88471</v>
      </c>
      <c r="D25" s="41"/>
      <c r="E25" s="41">
        <v>9152</v>
      </c>
      <c r="F25" s="41">
        <v>3900</v>
      </c>
      <c r="G25" s="41"/>
      <c r="H25" s="41"/>
      <c r="I25" s="41"/>
      <c r="J25" s="42">
        <f t="shared" si="0"/>
        <v>101523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45964</v>
      </c>
      <c r="D26" s="41"/>
      <c r="E26" s="41">
        <v>4755</v>
      </c>
      <c r="F26" s="41">
        <v>1950</v>
      </c>
      <c r="G26" s="41"/>
      <c r="H26" s="41"/>
      <c r="I26" s="41"/>
      <c r="J26" s="42">
        <f t="shared" si="0"/>
        <v>52669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176152</v>
      </c>
      <c r="D27" s="41"/>
      <c r="E27" s="41">
        <v>14022</v>
      </c>
      <c r="F27" s="41">
        <v>3900</v>
      </c>
      <c r="G27" s="41"/>
      <c r="H27" s="41"/>
      <c r="I27" s="41"/>
      <c r="J27" s="42">
        <f t="shared" si="0"/>
        <v>194074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497505</v>
      </c>
      <c r="D32" s="45">
        <f>SUM(D12:D31)</f>
        <v>0</v>
      </c>
      <c r="E32" s="45">
        <f t="shared" si="1"/>
        <v>47266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558421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169632</v>
      </c>
      <c r="D42" s="41"/>
      <c r="E42" s="41">
        <v>17548</v>
      </c>
      <c r="F42" s="41">
        <v>1950</v>
      </c>
      <c r="G42" s="41"/>
      <c r="H42" s="41"/>
      <c r="I42" s="41"/>
      <c r="J42" s="42">
        <f t="shared" si="0"/>
        <v>189130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422414</v>
      </c>
      <c r="D44" s="41"/>
      <c r="E44" s="41">
        <v>43700</v>
      </c>
      <c r="F44" s="41">
        <v>5850</v>
      </c>
      <c r="G44" s="41"/>
      <c r="H44" s="41"/>
      <c r="I44" s="41"/>
      <c r="J44" s="42">
        <f t="shared" si="0"/>
        <v>471964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890812</v>
      </c>
      <c r="D45" s="41"/>
      <c r="E45" s="41">
        <v>89454</v>
      </c>
      <c r="F45" s="41">
        <v>16900</v>
      </c>
      <c r="G45" s="41">
        <v>26022</v>
      </c>
      <c r="H45" s="41"/>
      <c r="I45" s="41"/>
      <c r="J45" s="42">
        <f t="shared" si="0"/>
        <v>1023188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3874134</v>
      </c>
      <c r="D46" s="41"/>
      <c r="E46" s="41">
        <v>379880</v>
      </c>
      <c r="F46" s="41">
        <v>113490</v>
      </c>
      <c r="G46" s="41">
        <v>81667</v>
      </c>
      <c r="H46" s="41"/>
      <c r="I46" s="41"/>
      <c r="J46" s="42">
        <f t="shared" si="0"/>
        <v>4449171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5356992</v>
      </c>
      <c r="D47" s="45">
        <f>SUM(D40:D46)</f>
        <v>0</v>
      </c>
      <c r="E47" s="45">
        <f t="shared" si="3"/>
        <v>530582</v>
      </c>
      <c r="F47" s="45">
        <f t="shared" si="3"/>
        <v>138190</v>
      </c>
      <c r="G47" s="45">
        <f t="shared" si="3"/>
        <v>107689</v>
      </c>
      <c r="H47" s="45">
        <f t="shared" si="3"/>
        <v>0</v>
      </c>
      <c r="I47" s="45">
        <f t="shared" si="3"/>
        <v>0</v>
      </c>
      <c r="J47" s="42">
        <f t="shared" si="0"/>
        <v>6133453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5854497</v>
      </c>
      <c r="D48" s="45">
        <f>D32+D39+D47</f>
        <v>0</v>
      </c>
      <c r="E48" s="45">
        <f t="shared" si="4"/>
        <v>577848</v>
      </c>
      <c r="F48" s="45">
        <f t="shared" si="4"/>
        <v>151840</v>
      </c>
      <c r="G48" s="45">
        <f t="shared" si="4"/>
        <v>107689</v>
      </c>
      <c r="H48" s="45">
        <f t="shared" si="4"/>
        <v>0</v>
      </c>
      <c r="I48" s="45">
        <f t="shared" si="4"/>
        <v>0</v>
      </c>
      <c r="J48" s="42">
        <f t="shared" si="0"/>
        <v>6691874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70174</v>
      </c>
      <c r="D49" s="49"/>
      <c r="E49" s="49">
        <v>7259</v>
      </c>
      <c r="F49" s="49">
        <v>1463</v>
      </c>
      <c r="G49" s="49"/>
      <c r="H49" s="49"/>
      <c r="I49" s="49"/>
      <c r="J49" s="42">
        <f t="shared" si="0"/>
        <v>78896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5924671</v>
      </c>
      <c r="D50" s="45">
        <f>D48+D49</f>
        <v>0</v>
      </c>
      <c r="E50" s="45">
        <f t="shared" si="5"/>
        <v>585107</v>
      </c>
      <c r="F50" s="45">
        <f t="shared" si="5"/>
        <v>153303</v>
      </c>
      <c r="G50" s="45">
        <f t="shared" si="5"/>
        <v>107689</v>
      </c>
      <c r="H50" s="45">
        <f t="shared" si="5"/>
        <v>0</v>
      </c>
      <c r="I50" s="45">
        <f t="shared" si="5"/>
        <v>0</v>
      </c>
      <c r="J50" s="42">
        <f t="shared" si="0"/>
        <v>6770770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 t="s">
        <v>212</v>
      </c>
      <c r="C60" s="190"/>
      <c r="D60" s="190"/>
      <c r="E60" s="190"/>
      <c r="F60" s="62"/>
    </row>
    <row r="61" spans="8:9" ht="12.75">
      <c r="H61" s="189" t="s">
        <v>211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6">
      <selection activeCell="B60" sqref="B60:D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208</v>
      </c>
      <c r="L2" s="179"/>
    </row>
    <row r="3" spans="1:12" ht="12.75">
      <c r="A3" s="3"/>
      <c r="H3" s="4"/>
      <c r="I3" s="4"/>
      <c r="J3" s="5" t="s">
        <v>77</v>
      </c>
      <c r="K3" s="178" t="s">
        <v>209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91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386572</v>
      </c>
      <c r="D16" s="41"/>
      <c r="E16" s="41"/>
      <c r="F16" s="41"/>
      <c r="G16" s="41">
        <v>38095</v>
      </c>
      <c r="H16" s="41"/>
      <c r="I16" s="41"/>
      <c r="J16" s="41">
        <v>33825</v>
      </c>
      <c r="K16" s="42">
        <f t="shared" si="0"/>
        <v>458492</v>
      </c>
      <c r="L16" s="41">
        <v>19325</v>
      </c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134300</v>
      </c>
      <c r="D23" s="41"/>
      <c r="E23" s="41"/>
      <c r="F23" s="41"/>
      <c r="G23" s="41"/>
      <c r="H23" s="41"/>
      <c r="I23" s="41"/>
      <c r="J23" s="41">
        <v>11192</v>
      </c>
      <c r="K23" s="42">
        <f t="shared" si="0"/>
        <v>145492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281600</v>
      </c>
      <c r="D25" s="41"/>
      <c r="E25" s="41"/>
      <c r="F25" s="41"/>
      <c r="G25" s="41"/>
      <c r="H25" s="41"/>
      <c r="I25" s="41"/>
      <c r="J25" s="41">
        <v>23467</v>
      </c>
      <c r="K25" s="42">
        <f t="shared" si="0"/>
        <v>305067</v>
      </c>
      <c r="L25" s="41"/>
      <c r="M25" s="41">
        <v>2</v>
      </c>
      <c r="N25" s="41">
        <v>2</v>
      </c>
    </row>
    <row r="26" spans="1:14" ht="12.75">
      <c r="A26" s="39" t="s">
        <v>34</v>
      </c>
      <c r="B26" s="40">
        <v>85</v>
      </c>
      <c r="C26" s="41">
        <v>146300</v>
      </c>
      <c r="D26" s="41"/>
      <c r="E26" s="41"/>
      <c r="F26" s="41"/>
      <c r="G26" s="41"/>
      <c r="H26" s="41"/>
      <c r="I26" s="41"/>
      <c r="J26" s="41">
        <v>12192</v>
      </c>
      <c r="K26" s="42">
        <f t="shared" si="0"/>
        <v>158492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385100</v>
      </c>
      <c r="D27" s="41"/>
      <c r="E27" s="41"/>
      <c r="F27" s="41"/>
      <c r="G27" s="41"/>
      <c r="H27" s="41">
        <v>4624</v>
      </c>
      <c r="I27" s="41"/>
      <c r="J27" s="41">
        <v>32091</v>
      </c>
      <c r="K27" s="42">
        <f t="shared" si="0"/>
        <v>421815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1333872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38095</v>
      </c>
      <c r="H32" s="45">
        <f t="shared" si="1"/>
        <v>4624</v>
      </c>
      <c r="I32" s="45">
        <f t="shared" si="1"/>
        <v>0</v>
      </c>
      <c r="J32" s="45">
        <f t="shared" si="1"/>
        <v>112767</v>
      </c>
      <c r="K32" s="42">
        <f t="shared" si="0"/>
        <v>1489358</v>
      </c>
      <c r="L32" s="45">
        <f>SUM(L12:L31)</f>
        <v>19325</v>
      </c>
      <c r="M32" s="45">
        <f>SUM(M12:M31)</f>
        <v>7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5798</v>
      </c>
      <c r="G42" s="41">
        <v>114791</v>
      </c>
      <c r="H42" s="41"/>
      <c r="I42" s="41"/>
      <c r="J42" s="41">
        <v>44995</v>
      </c>
      <c r="K42" s="42">
        <f t="shared" si="0"/>
        <v>600010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73050</v>
      </c>
      <c r="E44" s="41">
        <v>243495</v>
      </c>
      <c r="F44" s="41">
        <v>46380</v>
      </c>
      <c r="G44" s="41">
        <v>101843</v>
      </c>
      <c r="H44" s="41"/>
      <c r="I44" s="41"/>
      <c r="J44" s="41">
        <v>105531</v>
      </c>
      <c r="K44" s="42">
        <f t="shared" si="0"/>
        <v>1381949</v>
      </c>
      <c r="L44" s="41">
        <v>77300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1948588</v>
      </c>
      <c r="D45" s="41">
        <v>196730</v>
      </c>
      <c r="E45" s="41">
        <v>441096</v>
      </c>
      <c r="F45" s="41">
        <v>46380</v>
      </c>
      <c r="G45" s="41">
        <v>87544</v>
      </c>
      <c r="H45" s="41">
        <v>65724</v>
      </c>
      <c r="I45" s="41"/>
      <c r="J45" s="41">
        <v>221781</v>
      </c>
      <c r="K45" s="42">
        <f t="shared" si="0"/>
        <v>3007843</v>
      </c>
      <c r="L45" s="41">
        <v>156089</v>
      </c>
      <c r="M45" s="41">
        <v>10</v>
      </c>
      <c r="N45" s="41">
        <v>10</v>
      </c>
    </row>
    <row r="46" spans="1:14" ht="12.75">
      <c r="A46" s="48" t="s">
        <v>63</v>
      </c>
      <c r="B46" s="40">
        <v>120</v>
      </c>
      <c r="C46" s="41">
        <v>6483441</v>
      </c>
      <c r="D46" s="41">
        <v>882701</v>
      </c>
      <c r="E46" s="41">
        <v>995276</v>
      </c>
      <c r="F46" s="41">
        <v>14858</v>
      </c>
      <c r="G46" s="41">
        <v>1480489</v>
      </c>
      <c r="H46" s="41">
        <v>456944</v>
      </c>
      <c r="I46" s="41"/>
      <c r="J46" s="41">
        <v>774416</v>
      </c>
      <c r="K46" s="42">
        <f t="shared" si="0"/>
        <v>11088125</v>
      </c>
      <c r="L46" s="41">
        <v>880638</v>
      </c>
      <c r="M46" s="41">
        <v>60</v>
      </c>
      <c r="N46" s="41">
        <v>61</v>
      </c>
    </row>
    <row r="47" spans="1:14" ht="12.75">
      <c r="A47" s="44" t="s">
        <v>74</v>
      </c>
      <c r="B47" s="45">
        <v>121</v>
      </c>
      <c r="C47" s="45">
        <f>SUM(C40:C46)</f>
        <v>9552879</v>
      </c>
      <c r="D47" s="45">
        <f aca="true" t="shared" si="3" ref="D47:J47">SUM(D40:D46)</f>
        <v>1184947</v>
      </c>
      <c r="E47" s="45">
        <f t="shared" si="3"/>
        <v>1772627</v>
      </c>
      <c r="F47" s="45">
        <f t="shared" si="3"/>
        <v>113416</v>
      </c>
      <c r="G47" s="45">
        <f t="shared" si="3"/>
        <v>1784667</v>
      </c>
      <c r="H47" s="45">
        <f t="shared" si="3"/>
        <v>522668</v>
      </c>
      <c r="I47" s="45">
        <f t="shared" si="3"/>
        <v>0</v>
      </c>
      <c r="J47" s="45">
        <f t="shared" si="3"/>
        <v>1146723</v>
      </c>
      <c r="K47" s="42">
        <f t="shared" si="0"/>
        <v>16077927</v>
      </c>
      <c r="L47" s="45">
        <f>SUM(L40:L46)</f>
        <v>1114027</v>
      </c>
      <c r="M47" s="45">
        <f>SUM(M40:M46)</f>
        <v>74</v>
      </c>
      <c r="N47" s="45">
        <f>SUM(N40:N46)</f>
        <v>75</v>
      </c>
    </row>
    <row r="48" spans="1:14" ht="12.75">
      <c r="A48" s="44" t="s">
        <v>119</v>
      </c>
      <c r="B48" s="45">
        <v>152</v>
      </c>
      <c r="C48" s="45">
        <f>C32+C39+C47</f>
        <v>10886751</v>
      </c>
      <c r="D48" s="45">
        <f aca="true" t="shared" si="4" ref="D48:J48">D32+D39+D47</f>
        <v>1184947</v>
      </c>
      <c r="E48" s="45">
        <f t="shared" si="4"/>
        <v>1772627</v>
      </c>
      <c r="F48" s="45">
        <f t="shared" si="4"/>
        <v>113416</v>
      </c>
      <c r="G48" s="45">
        <f t="shared" si="4"/>
        <v>1822762</v>
      </c>
      <c r="H48" s="45">
        <f t="shared" si="4"/>
        <v>527292</v>
      </c>
      <c r="I48" s="45">
        <f t="shared" si="4"/>
        <v>0</v>
      </c>
      <c r="J48" s="45">
        <f t="shared" si="4"/>
        <v>1259490</v>
      </c>
      <c r="K48" s="42">
        <f t="shared" si="0"/>
        <v>17567285</v>
      </c>
      <c r="L48" s="45">
        <f>L32+L39+L47</f>
        <v>1133352</v>
      </c>
      <c r="M48" s="45">
        <f>M32+M39+M47</f>
        <v>81</v>
      </c>
      <c r="N48" s="45">
        <f>N32+N39+N47</f>
        <v>82</v>
      </c>
    </row>
    <row r="49" spans="1:14" ht="12.75">
      <c r="A49" s="44" t="s">
        <v>51</v>
      </c>
      <c r="B49" s="45">
        <v>158</v>
      </c>
      <c r="C49" s="49">
        <v>224900</v>
      </c>
      <c r="D49" s="49"/>
      <c r="E49" s="49"/>
      <c r="F49" s="49"/>
      <c r="G49" s="49"/>
      <c r="H49" s="49"/>
      <c r="I49" s="49"/>
      <c r="J49" s="49">
        <v>17075</v>
      </c>
      <c r="K49" s="42">
        <f t="shared" si="0"/>
        <v>241975</v>
      </c>
      <c r="L49" s="49"/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11111651</v>
      </c>
      <c r="D50" s="45">
        <f aca="true" t="shared" si="5" ref="D50:J50">D48+D49</f>
        <v>1184947</v>
      </c>
      <c r="E50" s="45">
        <f t="shared" si="5"/>
        <v>1772627</v>
      </c>
      <c r="F50" s="45">
        <f t="shared" si="5"/>
        <v>113416</v>
      </c>
      <c r="G50" s="45">
        <f t="shared" si="5"/>
        <v>1822762</v>
      </c>
      <c r="H50" s="45">
        <f t="shared" si="5"/>
        <v>527292</v>
      </c>
      <c r="I50" s="45">
        <f t="shared" si="5"/>
        <v>0</v>
      </c>
      <c r="J50" s="45">
        <f t="shared" si="5"/>
        <v>1276565</v>
      </c>
      <c r="K50" s="42">
        <f t="shared" si="0"/>
        <v>17809260</v>
      </c>
      <c r="L50" s="45">
        <f>L48+L49</f>
        <v>1133352</v>
      </c>
      <c r="M50" s="45">
        <f>M48+M49</f>
        <v>83</v>
      </c>
      <c r="N50" s="45">
        <f>N48+N49</f>
        <v>84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44363</v>
      </c>
      <c r="D55" s="55">
        <v>4336</v>
      </c>
      <c r="E55" s="55">
        <v>13309</v>
      </c>
      <c r="F55" s="55"/>
      <c r="G55" s="55">
        <v>1260</v>
      </c>
      <c r="H55" s="55"/>
      <c r="I55" s="55"/>
      <c r="J55" s="55">
        <v>6114</v>
      </c>
      <c r="K55" s="116">
        <v>69382</v>
      </c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 t="s">
        <v>213</v>
      </c>
      <c r="C60" s="190"/>
      <c r="D60" s="190"/>
      <c r="E60" s="62"/>
    </row>
    <row r="61" spans="10:11" ht="12.75">
      <c r="J61" s="189" t="s">
        <v>211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5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 t="s">
        <v>208</v>
      </c>
      <c r="I2" s="179"/>
    </row>
    <row r="3" spans="1:9" ht="12.75">
      <c r="A3" s="3"/>
      <c r="G3" s="5" t="s">
        <v>77</v>
      </c>
      <c r="H3" s="178" t="s">
        <v>209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168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143003</v>
      </c>
      <c r="D16" s="41"/>
      <c r="E16" s="41">
        <v>14794</v>
      </c>
      <c r="F16" s="41">
        <v>1950</v>
      </c>
      <c r="G16" s="41"/>
      <c r="H16" s="41"/>
      <c r="I16" s="41"/>
      <c r="J16" s="42">
        <f t="shared" si="0"/>
        <v>159747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42194</v>
      </c>
      <c r="D23" s="41"/>
      <c r="E23" s="41">
        <v>4365</v>
      </c>
      <c r="F23" s="41">
        <v>1950</v>
      </c>
      <c r="G23" s="41"/>
      <c r="H23" s="41"/>
      <c r="I23" s="41"/>
      <c r="J23" s="42">
        <f t="shared" si="0"/>
        <v>48509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88471</v>
      </c>
      <c r="D25" s="41"/>
      <c r="E25" s="41">
        <v>9152</v>
      </c>
      <c r="F25" s="41">
        <v>3900</v>
      </c>
      <c r="G25" s="41"/>
      <c r="H25" s="41"/>
      <c r="I25" s="41"/>
      <c r="J25" s="42">
        <f t="shared" si="0"/>
        <v>101523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45964</v>
      </c>
      <c r="D26" s="41"/>
      <c r="E26" s="41">
        <v>4755</v>
      </c>
      <c r="F26" s="41">
        <v>1950</v>
      </c>
      <c r="G26" s="41"/>
      <c r="H26" s="41"/>
      <c r="I26" s="41"/>
      <c r="J26" s="42">
        <f t="shared" si="0"/>
        <v>52669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122328</v>
      </c>
      <c r="D27" s="41"/>
      <c r="E27" s="41">
        <v>12654</v>
      </c>
      <c r="F27" s="41">
        <v>3900</v>
      </c>
      <c r="G27" s="41"/>
      <c r="H27" s="41"/>
      <c r="I27" s="41"/>
      <c r="J27" s="42">
        <f t="shared" si="0"/>
        <v>138882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441960</v>
      </c>
      <c r="D32" s="45">
        <f>SUM(D12:D31)</f>
        <v>0</v>
      </c>
      <c r="E32" s="45">
        <f t="shared" si="1"/>
        <v>45720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501330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174003</v>
      </c>
      <c r="D42" s="41"/>
      <c r="E42" s="41">
        <v>1800</v>
      </c>
      <c r="F42" s="41">
        <v>1950</v>
      </c>
      <c r="G42" s="41"/>
      <c r="H42" s="41"/>
      <c r="I42" s="41"/>
      <c r="J42" s="42">
        <f t="shared" si="0"/>
        <v>177753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423180</v>
      </c>
      <c r="D44" s="41"/>
      <c r="E44" s="41">
        <v>43777</v>
      </c>
      <c r="F44" s="41">
        <v>5850</v>
      </c>
      <c r="G44" s="41"/>
      <c r="H44" s="41"/>
      <c r="I44" s="41"/>
      <c r="J44" s="42">
        <f t="shared" si="0"/>
        <v>472807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921278</v>
      </c>
      <c r="D45" s="41"/>
      <c r="E45" s="41">
        <v>94378</v>
      </c>
      <c r="F45" s="41">
        <v>19435</v>
      </c>
      <c r="G45" s="41"/>
      <c r="H45" s="41"/>
      <c r="I45" s="41"/>
      <c r="J45" s="42">
        <f t="shared" si="0"/>
        <v>1035091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3694531</v>
      </c>
      <c r="D46" s="41"/>
      <c r="E46" s="41">
        <v>378064</v>
      </c>
      <c r="F46" s="41">
        <v>110630</v>
      </c>
      <c r="G46" s="41">
        <v>110436</v>
      </c>
      <c r="H46" s="41"/>
      <c r="I46" s="41"/>
      <c r="J46" s="42">
        <f t="shared" si="0"/>
        <v>4293661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5212992</v>
      </c>
      <c r="D47" s="45">
        <f>SUM(D40:D46)</f>
        <v>0</v>
      </c>
      <c r="E47" s="45">
        <f t="shared" si="3"/>
        <v>518019</v>
      </c>
      <c r="F47" s="45">
        <f t="shared" si="3"/>
        <v>137865</v>
      </c>
      <c r="G47" s="45">
        <f t="shared" si="3"/>
        <v>110436</v>
      </c>
      <c r="H47" s="45">
        <f t="shared" si="3"/>
        <v>0</v>
      </c>
      <c r="I47" s="45">
        <f t="shared" si="3"/>
        <v>0</v>
      </c>
      <c r="J47" s="42">
        <f t="shared" si="0"/>
        <v>5979312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5654952</v>
      </c>
      <c r="D48" s="45">
        <f>D32+D39+D47</f>
        <v>0</v>
      </c>
      <c r="E48" s="45">
        <f t="shared" si="4"/>
        <v>563739</v>
      </c>
      <c r="F48" s="45">
        <f t="shared" si="4"/>
        <v>151515</v>
      </c>
      <c r="G48" s="45">
        <f t="shared" si="4"/>
        <v>110436</v>
      </c>
      <c r="H48" s="45">
        <f t="shared" si="4"/>
        <v>0</v>
      </c>
      <c r="I48" s="45">
        <f t="shared" si="4"/>
        <v>0</v>
      </c>
      <c r="J48" s="42">
        <f t="shared" si="0"/>
        <v>6480642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70174</v>
      </c>
      <c r="D49" s="49"/>
      <c r="E49" s="49">
        <v>7259</v>
      </c>
      <c r="F49" s="49">
        <v>1463</v>
      </c>
      <c r="G49" s="49"/>
      <c r="H49" s="49"/>
      <c r="I49" s="49"/>
      <c r="J49" s="42">
        <f t="shared" si="0"/>
        <v>78896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5725126</v>
      </c>
      <c r="D50" s="45">
        <f>D48+D49</f>
        <v>0</v>
      </c>
      <c r="E50" s="45">
        <f t="shared" si="5"/>
        <v>570998</v>
      </c>
      <c r="F50" s="45">
        <f t="shared" si="5"/>
        <v>152978</v>
      </c>
      <c r="G50" s="45">
        <f t="shared" si="5"/>
        <v>110436</v>
      </c>
      <c r="H50" s="45">
        <f t="shared" si="5"/>
        <v>0</v>
      </c>
      <c r="I50" s="45">
        <f t="shared" si="5"/>
        <v>0</v>
      </c>
      <c r="J50" s="42">
        <f t="shared" si="0"/>
        <v>6559538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134437</v>
      </c>
      <c r="D55" s="55"/>
      <c r="E55" s="55">
        <v>13907</v>
      </c>
      <c r="F55" s="55">
        <v>1950</v>
      </c>
      <c r="G55" s="55"/>
      <c r="H55" s="55"/>
      <c r="I55" s="55"/>
      <c r="J55" s="128">
        <v>150294</v>
      </c>
      <c r="K55" s="55">
        <v>6</v>
      </c>
      <c r="L55" s="56">
        <v>23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 t="s">
        <v>212</v>
      </c>
      <c r="C60" s="190"/>
      <c r="D60" s="190"/>
      <c r="E60" s="190"/>
      <c r="F60" s="62"/>
    </row>
    <row r="61" spans="8:9" ht="12.75">
      <c r="H61" s="189" t="s">
        <v>211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K2" sqref="K2:L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61" t="s">
        <v>208</v>
      </c>
      <c r="L2" s="162"/>
    </row>
    <row r="3" spans="1:12" ht="12.75">
      <c r="A3" s="3"/>
      <c r="H3" s="4"/>
      <c r="I3" s="4"/>
      <c r="J3" s="5" t="s">
        <v>77</v>
      </c>
      <c r="K3" s="161" t="s">
        <v>209</v>
      </c>
      <c r="L3" s="162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92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405900</v>
      </c>
      <c r="D16" s="41"/>
      <c r="E16" s="41"/>
      <c r="F16" s="41"/>
      <c r="G16" s="41">
        <v>40000</v>
      </c>
      <c r="H16" s="41"/>
      <c r="I16" s="41"/>
      <c r="J16" s="41">
        <v>33825</v>
      </c>
      <c r="K16" s="42">
        <f t="shared" si="0"/>
        <v>479725</v>
      </c>
      <c r="L16" s="41">
        <v>19325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134300</v>
      </c>
      <c r="D23" s="41"/>
      <c r="E23" s="41"/>
      <c r="F23" s="41"/>
      <c r="G23" s="41"/>
      <c r="H23" s="41"/>
      <c r="I23" s="41"/>
      <c r="J23" s="41">
        <v>11192</v>
      </c>
      <c r="K23" s="42">
        <f t="shared" si="0"/>
        <v>145492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281600</v>
      </c>
      <c r="D25" s="41"/>
      <c r="E25" s="41"/>
      <c r="F25" s="41"/>
      <c r="G25" s="41"/>
      <c r="H25" s="41"/>
      <c r="I25" s="41"/>
      <c r="J25" s="41">
        <v>23467</v>
      </c>
      <c r="K25" s="42">
        <f t="shared" si="0"/>
        <v>305067</v>
      </c>
      <c r="L25" s="41"/>
      <c r="M25" s="41">
        <v>2</v>
      </c>
      <c r="N25" s="41">
        <v>2</v>
      </c>
    </row>
    <row r="26" spans="1:14" ht="12.75">
      <c r="A26" s="39" t="s">
        <v>34</v>
      </c>
      <c r="B26" s="40">
        <v>85</v>
      </c>
      <c r="C26" s="41">
        <v>146300</v>
      </c>
      <c r="D26" s="41"/>
      <c r="E26" s="41"/>
      <c r="F26" s="41"/>
      <c r="G26" s="41"/>
      <c r="H26" s="41"/>
      <c r="I26" s="41"/>
      <c r="J26" s="41">
        <v>12192</v>
      </c>
      <c r="K26" s="42">
        <f t="shared" si="0"/>
        <v>158492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385100</v>
      </c>
      <c r="D27" s="41"/>
      <c r="E27" s="41"/>
      <c r="F27" s="41"/>
      <c r="G27" s="41"/>
      <c r="H27" s="41"/>
      <c r="I27" s="41"/>
      <c r="J27" s="41">
        <v>32091</v>
      </c>
      <c r="K27" s="42">
        <f t="shared" si="0"/>
        <v>417191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1353200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40000</v>
      </c>
      <c r="H32" s="45">
        <f t="shared" si="1"/>
        <v>0</v>
      </c>
      <c r="I32" s="45">
        <f t="shared" si="1"/>
        <v>0</v>
      </c>
      <c r="J32" s="45">
        <f t="shared" si="1"/>
        <v>112767</v>
      </c>
      <c r="K32" s="42">
        <f t="shared" si="0"/>
        <v>1505967</v>
      </c>
      <c r="L32" s="45">
        <f>SUM(L12:L31)</f>
        <v>19325</v>
      </c>
      <c r="M32" s="45">
        <f>SUM(M12:M31)</f>
        <v>7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5798</v>
      </c>
      <c r="G42" s="41">
        <v>99717</v>
      </c>
      <c r="H42" s="41"/>
      <c r="I42" s="41"/>
      <c r="J42" s="41">
        <v>44995</v>
      </c>
      <c r="K42" s="42">
        <f t="shared" si="0"/>
        <v>584936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811650</v>
      </c>
      <c r="D44" s="41">
        <v>73050</v>
      </c>
      <c r="E44" s="41">
        <v>243495</v>
      </c>
      <c r="F44" s="41">
        <v>46380</v>
      </c>
      <c r="G44" s="41">
        <v>91794</v>
      </c>
      <c r="H44" s="41"/>
      <c r="I44" s="41"/>
      <c r="J44" s="41">
        <v>105531</v>
      </c>
      <c r="K44" s="42">
        <f t="shared" si="0"/>
        <v>1371900</v>
      </c>
      <c r="L44" s="41">
        <v>77300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1970013</v>
      </c>
      <c r="D45" s="41">
        <v>194832</v>
      </c>
      <c r="E45" s="41">
        <v>435988</v>
      </c>
      <c r="F45" s="41">
        <v>45372</v>
      </c>
      <c r="G45" s="41">
        <v>93997</v>
      </c>
      <c r="H45" s="41"/>
      <c r="I45" s="41"/>
      <c r="J45" s="41">
        <v>221844</v>
      </c>
      <c r="K45" s="42">
        <f t="shared" si="0"/>
        <v>2962046</v>
      </c>
      <c r="L45" s="41">
        <v>49123</v>
      </c>
      <c r="M45" s="41">
        <v>10</v>
      </c>
      <c r="N45" s="41">
        <v>10</v>
      </c>
    </row>
    <row r="46" spans="1:14" ht="12.75">
      <c r="A46" s="48" t="s">
        <v>63</v>
      </c>
      <c r="B46" s="40">
        <v>120</v>
      </c>
      <c r="C46" s="41">
        <v>6925886</v>
      </c>
      <c r="D46" s="41">
        <v>918012</v>
      </c>
      <c r="E46" s="41">
        <v>1019163</v>
      </c>
      <c r="F46" s="41">
        <v>11596</v>
      </c>
      <c r="G46" s="41">
        <v>1496627</v>
      </c>
      <c r="H46" s="41"/>
      <c r="I46" s="41"/>
      <c r="J46" s="41">
        <v>784661</v>
      </c>
      <c r="K46" s="42">
        <f t="shared" si="0"/>
        <v>11155945</v>
      </c>
      <c r="L46" s="41">
        <v>69057</v>
      </c>
      <c r="M46" s="41">
        <v>61</v>
      </c>
      <c r="N46" s="41">
        <v>61</v>
      </c>
    </row>
    <row r="47" spans="1:14" ht="12.75">
      <c r="A47" s="44" t="s">
        <v>74</v>
      </c>
      <c r="B47" s="45">
        <v>121</v>
      </c>
      <c r="C47" s="45">
        <f>SUM(C40:C46)</f>
        <v>10016749</v>
      </c>
      <c r="D47" s="45">
        <f aca="true" t="shared" si="3" ref="D47:J47">SUM(D40:D46)</f>
        <v>1218360</v>
      </c>
      <c r="E47" s="45">
        <f t="shared" si="3"/>
        <v>1791406</v>
      </c>
      <c r="F47" s="45">
        <f t="shared" si="3"/>
        <v>109146</v>
      </c>
      <c r="G47" s="45">
        <f t="shared" si="3"/>
        <v>1782135</v>
      </c>
      <c r="H47" s="45">
        <f t="shared" si="3"/>
        <v>0</v>
      </c>
      <c r="I47" s="45">
        <f t="shared" si="3"/>
        <v>0</v>
      </c>
      <c r="J47" s="45">
        <f t="shared" si="3"/>
        <v>1157031</v>
      </c>
      <c r="K47" s="42">
        <f t="shared" si="0"/>
        <v>16074827</v>
      </c>
      <c r="L47" s="45">
        <f>SUM(L40:L46)</f>
        <v>195480</v>
      </c>
      <c r="M47" s="45">
        <f>SUM(M40:M46)</f>
        <v>75</v>
      </c>
      <c r="N47" s="45">
        <f>SUM(N40:N46)</f>
        <v>75</v>
      </c>
    </row>
    <row r="48" spans="1:14" ht="12.75">
      <c r="A48" s="44" t="s">
        <v>119</v>
      </c>
      <c r="B48" s="45">
        <v>152</v>
      </c>
      <c r="C48" s="45">
        <f>C32+C39+C47</f>
        <v>11369949</v>
      </c>
      <c r="D48" s="45">
        <f aca="true" t="shared" si="4" ref="D48:J48">D32+D39+D47</f>
        <v>1218360</v>
      </c>
      <c r="E48" s="45">
        <f t="shared" si="4"/>
        <v>1791406</v>
      </c>
      <c r="F48" s="45">
        <f t="shared" si="4"/>
        <v>109146</v>
      </c>
      <c r="G48" s="45">
        <f t="shared" si="4"/>
        <v>1822135</v>
      </c>
      <c r="H48" s="45">
        <f t="shared" si="4"/>
        <v>0</v>
      </c>
      <c r="I48" s="45">
        <f t="shared" si="4"/>
        <v>0</v>
      </c>
      <c r="J48" s="45">
        <f t="shared" si="4"/>
        <v>1269798</v>
      </c>
      <c r="K48" s="42">
        <f t="shared" si="0"/>
        <v>17580794</v>
      </c>
      <c r="L48" s="45">
        <f>L32+L39+L47</f>
        <v>214805</v>
      </c>
      <c r="M48" s="45">
        <f>M32+M39+M47</f>
        <v>82</v>
      </c>
      <c r="N48" s="45">
        <f>N32+N39+N47</f>
        <v>82</v>
      </c>
    </row>
    <row r="49" spans="1:14" ht="12.75">
      <c r="A49" s="44" t="s">
        <v>51</v>
      </c>
      <c r="B49" s="45">
        <v>158</v>
      </c>
      <c r="C49" s="49">
        <v>224900</v>
      </c>
      <c r="D49" s="49"/>
      <c r="E49" s="49"/>
      <c r="F49" s="49"/>
      <c r="G49" s="49"/>
      <c r="H49" s="49"/>
      <c r="I49" s="49"/>
      <c r="J49" s="49">
        <v>17075</v>
      </c>
      <c r="K49" s="42">
        <f t="shared" si="0"/>
        <v>241975</v>
      </c>
      <c r="L49" s="49"/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11594849</v>
      </c>
      <c r="D50" s="45">
        <f aca="true" t="shared" si="5" ref="D50:J50">D48+D49</f>
        <v>1218360</v>
      </c>
      <c r="E50" s="45">
        <f t="shared" si="5"/>
        <v>1791406</v>
      </c>
      <c r="F50" s="45">
        <f t="shared" si="5"/>
        <v>109146</v>
      </c>
      <c r="G50" s="45">
        <f t="shared" si="5"/>
        <v>1822135</v>
      </c>
      <c r="H50" s="45">
        <f t="shared" si="5"/>
        <v>0</v>
      </c>
      <c r="I50" s="45">
        <f t="shared" si="5"/>
        <v>0</v>
      </c>
      <c r="J50" s="45">
        <f t="shared" si="5"/>
        <v>1286873</v>
      </c>
      <c r="K50" s="42">
        <f t="shared" si="0"/>
        <v>17822769</v>
      </c>
      <c r="L50" s="45">
        <f>L48+L49</f>
        <v>214805</v>
      </c>
      <c r="M50" s="45">
        <f>M48+M49</f>
        <v>84</v>
      </c>
      <c r="N50" s="45">
        <f>N48+N49</f>
        <v>84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 t="s">
        <v>216</v>
      </c>
      <c r="C60" s="190"/>
      <c r="D60" s="190"/>
      <c r="E60" s="62"/>
    </row>
    <row r="61" spans="10:11" ht="12.75">
      <c r="J61" s="189" t="s">
        <v>211</v>
      </c>
      <c r="K61" s="189"/>
    </row>
    <row r="62" spans="10:11" ht="12.75">
      <c r="J62" s="188" t="s">
        <v>48</v>
      </c>
      <c r="K62" s="188"/>
    </row>
  </sheetData>
  <sheetProtection/>
  <mergeCells count="12"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H2" sqref="H2:I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 t="s">
        <v>208</v>
      </c>
      <c r="I2" s="179"/>
    </row>
    <row r="3" spans="1:9" ht="12.75">
      <c r="A3" s="3"/>
      <c r="G3" s="5" t="s">
        <v>77</v>
      </c>
      <c r="H3" s="178" t="s">
        <v>209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169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42194</v>
      </c>
      <c r="D23" s="41"/>
      <c r="E23" s="41">
        <v>4365</v>
      </c>
      <c r="F23" s="41">
        <v>1950</v>
      </c>
      <c r="G23" s="41"/>
      <c r="H23" s="41"/>
      <c r="I23" s="41"/>
      <c r="J23" s="42">
        <f t="shared" si="0"/>
        <v>48509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88471</v>
      </c>
      <c r="D25" s="41"/>
      <c r="E25" s="41">
        <v>9152</v>
      </c>
      <c r="F25" s="41">
        <v>3900</v>
      </c>
      <c r="G25" s="41"/>
      <c r="H25" s="41"/>
      <c r="I25" s="41"/>
      <c r="J25" s="42">
        <f t="shared" si="0"/>
        <v>101523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45964</v>
      </c>
      <c r="D26" s="41"/>
      <c r="E26" s="41">
        <v>4755</v>
      </c>
      <c r="F26" s="41">
        <v>1950</v>
      </c>
      <c r="G26" s="41"/>
      <c r="H26" s="41"/>
      <c r="I26" s="41"/>
      <c r="J26" s="42">
        <f t="shared" si="0"/>
        <v>52669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120987</v>
      </c>
      <c r="D27" s="41"/>
      <c r="E27" s="41">
        <v>12515</v>
      </c>
      <c r="F27" s="41">
        <v>3900</v>
      </c>
      <c r="G27" s="41"/>
      <c r="H27" s="41"/>
      <c r="I27" s="41"/>
      <c r="J27" s="42">
        <f t="shared" si="0"/>
        <v>137402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297616</v>
      </c>
      <c r="D32" s="45">
        <f>SUM(D12:D31)</f>
        <v>0</v>
      </c>
      <c r="E32" s="45">
        <f t="shared" si="1"/>
        <v>30787</v>
      </c>
      <c r="F32" s="45">
        <f t="shared" si="1"/>
        <v>11700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340103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169632</v>
      </c>
      <c r="D42" s="41"/>
      <c r="E42" s="41">
        <v>17548</v>
      </c>
      <c r="F42" s="41">
        <v>1950</v>
      </c>
      <c r="G42" s="41"/>
      <c r="H42" s="41"/>
      <c r="I42" s="41"/>
      <c r="J42" s="42">
        <f t="shared" si="0"/>
        <v>189130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420266</v>
      </c>
      <c r="D44" s="41"/>
      <c r="E44" s="41">
        <v>43476</v>
      </c>
      <c r="F44" s="41">
        <v>5850</v>
      </c>
      <c r="G44" s="41"/>
      <c r="H44" s="41"/>
      <c r="I44" s="41"/>
      <c r="J44" s="42">
        <f t="shared" si="0"/>
        <v>469592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873238</v>
      </c>
      <c r="D45" s="41"/>
      <c r="E45" s="41">
        <v>90336</v>
      </c>
      <c r="F45" s="41">
        <v>19305</v>
      </c>
      <c r="G45" s="41"/>
      <c r="H45" s="41"/>
      <c r="I45" s="41"/>
      <c r="J45" s="42">
        <f t="shared" si="0"/>
        <v>982879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3710974</v>
      </c>
      <c r="D46" s="41"/>
      <c r="E46" s="41">
        <v>383892</v>
      </c>
      <c r="F46" s="41">
        <v>114985</v>
      </c>
      <c r="G46" s="41">
        <v>104764</v>
      </c>
      <c r="H46" s="41"/>
      <c r="I46" s="41"/>
      <c r="J46" s="42">
        <f t="shared" si="0"/>
        <v>4314615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5174110</v>
      </c>
      <c r="D47" s="45">
        <f>SUM(D40:D46)</f>
        <v>0</v>
      </c>
      <c r="E47" s="45">
        <f t="shared" si="3"/>
        <v>535252</v>
      </c>
      <c r="F47" s="45">
        <f t="shared" si="3"/>
        <v>142090</v>
      </c>
      <c r="G47" s="45">
        <f t="shared" si="3"/>
        <v>104764</v>
      </c>
      <c r="H47" s="45">
        <f t="shared" si="3"/>
        <v>0</v>
      </c>
      <c r="I47" s="45">
        <f t="shared" si="3"/>
        <v>0</v>
      </c>
      <c r="J47" s="42">
        <f t="shared" si="0"/>
        <v>5956216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5471726</v>
      </c>
      <c r="D48" s="45">
        <f>D32+D39+D47</f>
        <v>0</v>
      </c>
      <c r="E48" s="45">
        <f t="shared" si="4"/>
        <v>566039</v>
      </c>
      <c r="F48" s="45">
        <f t="shared" si="4"/>
        <v>153790</v>
      </c>
      <c r="G48" s="45">
        <f t="shared" si="4"/>
        <v>104764</v>
      </c>
      <c r="H48" s="45">
        <f t="shared" si="4"/>
        <v>0</v>
      </c>
      <c r="I48" s="45">
        <f t="shared" si="4"/>
        <v>0</v>
      </c>
      <c r="J48" s="42">
        <f t="shared" si="0"/>
        <v>6296319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70174</v>
      </c>
      <c r="D49" s="49"/>
      <c r="E49" s="49">
        <v>7259</v>
      </c>
      <c r="F49" s="49">
        <v>1463</v>
      </c>
      <c r="G49" s="49"/>
      <c r="H49" s="49"/>
      <c r="I49" s="49"/>
      <c r="J49" s="42">
        <f t="shared" si="0"/>
        <v>78896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5541900</v>
      </c>
      <c r="D50" s="45">
        <f>D48+D49</f>
        <v>0</v>
      </c>
      <c r="E50" s="45">
        <f t="shared" si="5"/>
        <v>573298</v>
      </c>
      <c r="F50" s="45">
        <f t="shared" si="5"/>
        <v>155253</v>
      </c>
      <c r="G50" s="45">
        <f t="shared" si="5"/>
        <v>104764</v>
      </c>
      <c r="H50" s="45">
        <f t="shared" si="5"/>
        <v>0</v>
      </c>
      <c r="I50" s="45">
        <f t="shared" si="5"/>
        <v>0</v>
      </c>
      <c r="J50" s="42">
        <f t="shared" si="0"/>
        <v>6375215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 t="s">
        <v>217</v>
      </c>
      <c r="C60" s="190"/>
      <c r="D60" s="190"/>
      <c r="E60" s="190"/>
      <c r="F60" s="62"/>
    </row>
    <row r="61" spans="8:9" ht="12.75">
      <c r="H61" s="189" t="s">
        <v>211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9">
      <selection activeCell="D49" sqref="D4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208</v>
      </c>
      <c r="L2" s="179"/>
    </row>
    <row r="3" spans="1:12" ht="12.75">
      <c r="A3" s="3"/>
      <c r="H3" s="4"/>
      <c r="I3" s="4"/>
      <c r="J3" s="5" t="s">
        <v>77</v>
      </c>
      <c r="K3" s="178" t="s">
        <v>209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93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405900</v>
      </c>
      <c r="D16" s="41"/>
      <c r="E16" s="41"/>
      <c r="F16" s="41"/>
      <c r="G16" s="41">
        <v>40000</v>
      </c>
      <c r="H16" s="41"/>
      <c r="I16" s="41"/>
      <c r="J16" s="41">
        <v>33825</v>
      </c>
      <c r="K16" s="42">
        <f t="shared" si="0"/>
        <v>479725</v>
      </c>
      <c r="L16" s="41">
        <v>34325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134300</v>
      </c>
      <c r="D23" s="41"/>
      <c r="E23" s="41"/>
      <c r="F23" s="41"/>
      <c r="G23" s="41"/>
      <c r="H23" s="41"/>
      <c r="I23" s="41"/>
      <c r="J23" s="41">
        <v>11192</v>
      </c>
      <c r="K23" s="42">
        <f t="shared" si="0"/>
        <v>145492</v>
      </c>
      <c r="L23" s="41">
        <v>15000</v>
      </c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411600</v>
      </c>
      <c r="D25" s="41"/>
      <c r="E25" s="41"/>
      <c r="F25" s="41"/>
      <c r="G25" s="41"/>
      <c r="H25" s="41"/>
      <c r="I25" s="41"/>
      <c r="J25" s="41">
        <v>23467</v>
      </c>
      <c r="K25" s="42">
        <f t="shared" si="0"/>
        <v>435067</v>
      </c>
      <c r="L25" s="41">
        <v>32473</v>
      </c>
      <c r="M25" s="41">
        <v>3</v>
      </c>
      <c r="N25" s="41">
        <v>2</v>
      </c>
    </row>
    <row r="26" spans="1:14" ht="12.75">
      <c r="A26" s="39" t="s">
        <v>34</v>
      </c>
      <c r="B26" s="40">
        <v>85</v>
      </c>
      <c r="C26" s="41">
        <v>146300</v>
      </c>
      <c r="D26" s="41"/>
      <c r="E26" s="41"/>
      <c r="F26" s="41"/>
      <c r="G26" s="41"/>
      <c r="H26" s="41"/>
      <c r="I26" s="41"/>
      <c r="J26" s="41">
        <v>12192</v>
      </c>
      <c r="K26" s="42">
        <f t="shared" si="0"/>
        <v>158492</v>
      </c>
      <c r="L26" s="41">
        <v>15000</v>
      </c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385100</v>
      </c>
      <c r="D27" s="41"/>
      <c r="E27" s="41"/>
      <c r="F27" s="41"/>
      <c r="G27" s="41"/>
      <c r="H27" s="41"/>
      <c r="I27" s="41"/>
      <c r="J27" s="41">
        <v>32091</v>
      </c>
      <c r="K27" s="42">
        <f t="shared" si="0"/>
        <v>417191</v>
      </c>
      <c r="L27" s="41">
        <v>32774</v>
      </c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1483200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40000</v>
      </c>
      <c r="H32" s="45">
        <f t="shared" si="1"/>
        <v>0</v>
      </c>
      <c r="I32" s="45">
        <f t="shared" si="1"/>
        <v>0</v>
      </c>
      <c r="J32" s="45">
        <f t="shared" si="1"/>
        <v>112767</v>
      </c>
      <c r="K32" s="42">
        <f t="shared" si="0"/>
        <v>1635967</v>
      </c>
      <c r="L32" s="45">
        <f>SUM(L12:L31)</f>
        <v>129572</v>
      </c>
      <c r="M32" s="45">
        <f>SUM(M12:M31)</f>
        <v>8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5798</v>
      </c>
      <c r="G42" s="41">
        <v>99717</v>
      </c>
      <c r="H42" s="41"/>
      <c r="I42" s="41"/>
      <c r="J42" s="41">
        <v>44995</v>
      </c>
      <c r="K42" s="42">
        <f t="shared" si="0"/>
        <v>584936</v>
      </c>
      <c r="L42" s="41">
        <v>15000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811650</v>
      </c>
      <c r="D44" s="41">
        <v>73050</v>
      </c>
      <c r="E44" s="41">
        <v>243495</v>
      </c>
      <c r="F44" s="41">
        <v>46380</v>
      </c>
      <c r="G44" s="41">
        <v>91794</v>
      </c>
      <c r="H44" s="41"/>
      <c r="I44" s="41"/>
      <c r="J44" s="41">
        <v>105531</v>
      </c>
      <c r="K44" s="42">
        <f t="shared" si="0"/>
        <v>1371900</v>
      </c>
      <c r="L44" s="41">
        <v>122300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1957624</v>
      </c>
      <c r="D45" s="41">
        <v>197890</v>
      </c>
      <c r="E45" s="41">
        <v>443802</v>
      </c>
      <c r="F45" s="41">
        <v>46380</v>
      </c>
      <c r="G45" s="41">
        <v>86675</v>
      </c>
      <c r="H45" s="41">
        <v>94222</v>
      </c>
      <c r="I45" s="41"/>
      <c r="J45" s="41">
        <v>221844</v>
      </c>
      <c r="K45" s="42">
        <f t="shared" si="0"/>
        <v>3048437</v>
      </c>
      <c r="L45" s="41">
        <v>316323</v>
      </c>
      <c r="M45" s="41">
        <v>10</v>
      </c>
      <c r="N45" s="41">
        <v>10</v>
      </c>
    </row>
    <row r="46" spans="1:14" ht="12.75">
      <c r="A46" s="48" t="s">
        <v>63</v>
      </c>
      <c r="B46" s="40">
        <v>120</v>
      </c>
      <c r="C46" s="41">
        <v>7003055</v>
      </c>
      <c r="D46" s="41">
        <v>896140</v>
      </c>
      <c r="E46" s="41">
        <v>995134</v>
      </c>
      <c r="F46" s="41">
        <v>11596</v>
      </c>
      <c r="G46" s="41">
        <v>1489139</v>
      </c>
      <c r="H46" s="41">
        <v>408688</v>
      </c>
      <c r="I46" s="41"/>
      <c r="J46" s="41">
        <v>785536</v>
      </c>
      <c r="K46" s="42">
        <f t="shared" si="0"/>
        <v>11589288</v>
      </c>
      <c r="L46" s="41">
        <v>1292019</v>
      </c>
      <c r="M46" s="41">
        <v>60</v>
      </c>
      <c r="N46" s="41">
        <v>61</v>
      </c>
    </row>
    <row r="47" spans="1:14" ht="12.75">
      <c r="A47" s="44" t="s">
        <v>74</v>
      </c>
      <c r="B47" s="45">
        <v>121</v>
      </c>
      <c r="C47" s="45">
        <f>SUM(C40:C46)</f>
        <v>10081529</v>
      </c>
      <c r="D47" s="45">
        <f aca="true" t="shared" si="3" ref="D47:J47">SUM(D40:D46)</f>
        <v>1199546</v>
      </c>
      <c r="E47" s="45">
        <f t="shared" si="3"/>
        <v>1775191</v>
      </c>
      <c r="F47" s="45">
        <f t="shared" si="3"/>
        <v>110154</v>
      </c>
      <c r="G47" s="45">
        <f t="shared" si="3"/>
        <v>1767325</v>
      </c>
      <c r="H47" s="45">
        <f t="shared" si="3"/>
        <v>502910</v>
      </c>
      <c r="I47" s="45">
        <f t="shared" si="3"/>
        <v>0</v>
      </c>
      <c r="J47" s="45">
        <f t="shared" si="3"/>
        <v>1157906</v>
      </c>
      <c r="K47" s="42">
        <f t="shared" si="0"/>
        <v>16594561</v>
      </c>
      <c r="L47" s="45">
        <f>SUM(L40:L46)</f>
        <v>1745642</v>
      </c>
      <c r="M47" s="45">
        <f>SUM(M40:M46)</f>
        <v>74</v>
      </c>
      <c r="N47" s="45">
        <f>SUM(N40:N46)</f>
        <v>75</v>
      </c>
    </row>
    <row r="48" spans="1:14" ht="12.75">
      <c r="A48" s="44" t="s">
        <v>119</v>
      </c>
      <c r="B48" s="45">
        <v>152</v>
      </c>
      <c r="C48" s="45">
        <f>C32+C39+C47</f>
        <v>11564729</v>
      </c>
      <c r="D48" s="45">
        <f aca="true" t="shared" si="4" ref="D48:J48">D32+D39+D47</f>
        <v>1199546</v>
      </c>
      <c r="E48" s="45">
        <f t="shared" si="4"/>
        <v>1775191</v>
      </c>
      <c r="F48" s="45">
        <f t="shared" si="4"/>
        <v>110154</v>
      </c>
      <c r="G48" s="45">
        <f t="shared" si="4"/>
        <v>1807325</v>
      </c>
      <c r="H48" s="45">
        <f t="shared" si="4"/>
        <v>502910</v>
      </c>
      <c r="I48" s="45">
        <f t="shared" si="4"/>
        <v>0</v>
      </c>
      <c r="J48" s="45">
        <f t="shared" si="4"/>
        <v>1270673</v>
      </c>
      <c r="K48" s="42">
        <f t="shared" si="0"/>
        <v>18230528</v>
      </c>
      <c r="L48" s="45">
        <f>L32+L39+L47</f>
        <v>1875214</v>
      </c>
      <c r="M48" s="45">
        <f>M32+M39+M47</f>
        <v>82</v>
      </c>
      <c r="N48" s="45">
        <f>N32+N39+N47</f>
        <v>82</v>
      </c>
    </row>
    <row r="49" spans="1:14" ht="12.75">
      <c r="A49" s="44" t="s">
        <v>51</v>
      </c>
      <c r="B49" s="45">
        <v>158</v>
      </c>
      <c r="C49" s="49">
        <v>224900</v>
      </c>
      <c r="D49" s="49"/>
      <c r="E49" s="49"/>
      <c r="F49" s="49"/>
      <c r="G49" s="49"/>
      <c r="H49" s="49"/>
      <c r="I49" s="49"/>
      <c r="J49" s="49">
        <v>17075</v>
      </c>
      <c r="K49" s="42">
        <f t="shared" si="0"/>
        <v>241975</v>
      </c>
      <c r="L49" s="49">
        <v>18750</v>
      </c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11789629</v>
      </c>
      <c r="D50" s="45">
        <f aca="true" t="shared" si="5" ref="D50:J50">D48+D49</f>
        <v>1199546</v>
      </c>
      <c r="E50" s="45">
        <f t="shared" si="5"/>
        <v>1775191</v>
      </c>
      <c r="F50" s="45">
        <f t="shared" si="5"/>
        <v>110154</v>
      </c>
      <c r="G50" s="45">
        <f t="shared" si="5"/>
        <v>1807325</v>
      </c>
      <c r="H50" s="45">
        <f t="shared" si="5"/>
        <v>502910</v>
      </c>
      <c r="I50" s="45">
        <f t="shared" si="5"/>
        <v>0</v>
      </c>
      <c r="J50" s="45">
        <f t="shared" si="5"/>
        <v>1287748</v>
      </c>
      <c r="K50" s="42">
        <f t="shared" si="0"/>
        <v>18472503</v>
      </c>
      <c r="L50" s="45">
        <f>L48+L49</f>
        <v>1893964</v>
      </c>
      <c r="M50" s="45">
        <f>M48+M49</f>
        <v>84</v>
      </c>
      <c r="N50" s="45">
        <f>N48+N49</f>
        <v>84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 t="s">
        <v>218</v>
      </c>
      <c r="C60" s="190"/>
      <c r="D60" s="190"/>
      <c r="E60" s="62"/>
    </row>
    <row r="61" spans="10:11" ht="12.75">
      <c r="J61" s="189" t="s">
        <v>211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tabSelected="1" zoomScale="75" zoomScaleNormal="75" zoomScalePageLayoutView="0" workbookViewId="0" topLeftCell="A1">
      <selection activeCell="E4" sqref="E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 t="s">
        <v>208</v>
      </c>
      <c r="I2" s="179"/>
    </row>
    <row r="3" spans="1:9" ht="12.75">
      <c r="A3" s="3"/>
      <c r="G3" s="5" t="s">
        <v>77</v>
      </c>
      <c r="H3" s="178" t="s">
        <v>209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170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149074</v>
      </c>
      <c r="D16" s="41"/>
      <c r="E16" s="41">
        <v>15422</v>
      </c>
      <c r="F16" s="41">
        <v>1950</v>
      </c>
      <c r="G16" s="41"/>
      <c r="H16" s="41"/>
      <c r="I16" s="41"/>
      <c r="J16" s="42">
        <f t="shared" si="0"/>
        <v>166446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46544</v>
      </c>
      <c r="D23" s="41"/>
      <c r="E23" s="41">
        <v>4815</v>
      </c>
      <c r="F23" s="41">
        <v>1950</v>
      </c>
      <c r="G23" s="41"/>
      <c r="H23" s="41"/>
      <c r="I23" s="41"/>
      <c r="J23" s="42">
        <f t="shared" si="0"/>
        <v>53309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135588</v>
      </c>
      <c r="D25" s="41"/>
      <c r="E25" s="41">
        <v>14026</v>
      </c>
      <c r="F25" s="41">
        <v>5850</v>
      </c>
      <c r="G25" s="41"/>
      <c r="H25" s="41"/>
      <c r="I25" s="41"/>
      <c r="J25" s="42">
        <f t="shared" si="0"/>
        <v>155464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50314</v>
      </c>
      <c r="D26" s="41"/>
      <c r="E26" s="41">
        <v>5205</v>
      </c>
      <c r="F26" s="41">
        <v>1950</v>
      </c>
      <c r="G26" s="41"/>
      <c r="H26" s="41"/>
      <c r="I26" s="41"/>
      <c r="J26" s="42">
        <f t="shared" si="0"/>
        <v>57469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130492</v>
      </c>
      <c r="D27" s="41"/>
      <c r="E27" s="41">
        <v>13498</v>
      </c>
      <c r="F27" s="41">
        <v>3900</v>
      </c>
      <c r="G27" s="41"/>
      <c r="H27" s="41"/>
      <c r="I27" s="41"/>
      <c r="J27" s="42">
        <f t="shared" si="0"/>
        <v>147890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512012</v>
      </c>
      <c r="D32" s="45">
        <f>SUM(D12:D31)</f>
        <v>0</v>
      </c>
      <c r="E32" s="45">
        <f t="shared" si="1"/>
        <v>52966</v>
      </c>
      <c r="F32" s="45">
        <f t="shared" si="1"/>
        <v>15600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580578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173982</v>
      </c>
      <c r="D42" s="41"/>
      <c r="E42" s="41">
        <v>17998</v>
      </c>
      <c r="F42" s="41">
        <v>1950</v>
      </c>
      <c r="G42" s="41"/>
      <c r="H42" s="41"/>
      <c r="I42" s="41"/>
      <c r="J42" s="42">
        <f t="shared" si="0"/>
        <v>193930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433316</v>
      </c>
      <c r="D44" s="41"/>
      <c r="E44" s="41">
        <v>44826</v>
      </c>
      <c r="F44" s="41">
        <v>5850</v>
      </c>
      <c r="G44" s="41"/>
      <c r="H44" s="41"/>
      <c r="I44" s="41"/>
      <c r="J44" s="42">
        <f t="shared" si="0"/>
        <v>483992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975783</v>
      </c>
      <c r="D45" s="41"/>
      <c r="E45" s="41">
        <v>100943</v>
      </c>
      <c r="F45" s="41">
        <v>19435</v>
      </c>
      <c r="G45" s="41"/>
      <c r="H45" s="41"/>
      <c r="I45" s="41"/>
      <c r="J45" s="42">
        <f t="shared" si="0"/>
        <v>1096161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4108595</v>
      </c>
      <c r="D46" s="41"/>
      <c r="E46" s="41">
        <v>425029</v>
      </c>
      <c r="F46" s="41">
        <v>112580</v>
      </c>
      <c r="G46" s="41"/>
      <c r="H46" s="41"/>
      <c r="I46" s="41"/>
      <c r="J46" s="42">
        <f t="shared" si="0"/>
        <v>4646204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5691676</v>
      </c>
      <c r="D47" s="45">
        <f>SUM(D40:D46)</f>
        <v>0</v>
      </c>
      <c r="E47" s="45">
        <f t="shared" si="3"/>
        <v>588796</v>
      </c>
      <c r="F47" s="45">
        <f t="shared" si="3"/>
        <v>139815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6420287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6203688</v>
      </c>
      <c r="D48" s="45">
        <f>D32+D39+D47</f>
        <v>0</v>
      </c>
      <c r="E48" s="45">
        <f t="shared" si="4"/>
        <v>641762</v>
      </c>
      <c r="F48" s="45">
        <f t="shared" si="4"/>
        <v>155415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7000865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75612</v>
      </c>
      <c r="D49" s="49"/>
      <c r="E49" s="49">
        <v>7822</v>
      </c>
      <c r="F49" s="49">
        <v>1463</v>
      </c>
      <c r="G49" s="49"/>
      <c r="H49" s="49"/>
      <c r="I49" s="49"/>
      <c r="J49" s="42">
        <f t="shared" si="0"/>
        <v>84897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6279300</v>
      </c>
      <c r="D50" s="45">
        <f>D48+D49</f>
        <v>0</v>
      </c>
      <c r="E50" s="45">
        <f t="shared" si="5"/>
        <v>649584</v>
      </c>
      <c r="F50" s="45">
        <f t="shared" si="5"/>
        <v>156878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7085762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 t="s">
        <v>219</v>
      </c>
      <c r="C60" s="190"/>
      <c r="D60" s="190"/>
      <c r="E60" s="190"/>
      <c r="F60" s="62"/>
    </row>
    <row r="61" spans="8:9" ht="12.75">
      <c r="H61" s="189" t="s">
        <v>211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/>
      <c r="L2" s="179"/>
    </row>
    <row r="3" spans="1:12" ht="12.75">
      <c r="A3" s="3"/>
      <c r="H3" s="4"/>
      <c r="I3" s="4"/>
      <c r="J3" s="5" t="s">
        <v>77</v>
      </c>
      <c r="K3" s="178"/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94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/>
      <c r="C60" s="190"/>
      <c r="D60" s="190"/>
      <c r="E60" s="62"/>
    </row>
    <row r="61" spans="10:11" ht="12.75">
      <c r="J61" s="189"/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/>
      <c r="I2" s="179"/>
    </row>
    <row r="3" spans="1:9" ht="12.75">
      <c r="A3" s="3"/>
      <c r="G3" s="5" t="s">
        <v>77</v>
      </c>
      <c r="H3" s="178"/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171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/>
      <c r="C60" s="190"/>
      <c r="D60" s="190"/>
      <c r="E60" s="190"/>
      <c r="F60" s="62"/>
    </row>
    <row r="61" spans="8:9" ht="12.75">
      <c r="H61" s="189"/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G44" sqref="G4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145</v>
      </c>
    </row>
    <row r="2" spans="1:12" ht="12.75">
      <c r="A2" s="3" t="s">
        <v>71</v>
      </c>
      <c r="H2" s="4"/>
      <c r="I2" s="4"/>
      <c r="J2" s="5" t="s">
        <v>0</v>
      </c>
      <c r="K2" s="178" t="s">
        <v>208</v>
      </c>
      <c r="L2" s="179"/>
    </row>
    <row r="3" spans="1:12" ht="12.75">
      <c r="A3" s="3"/>
      <c r="H3" s="4"/>
      <c r="I3" s="4"/>
      <c r="J3" s="5" t="s">
        <v>77</v>
      </c>
      <c r="K3" s="178" t="s">
        <v>209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84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2" t="s">
        <v>121</v>
      </c>
      <c r="N7" s="18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377100</v>
      </c>
      <c r="D16" s="41"/>
      <c r="E16" s="41"/>
      <c r="F16" s="41"/>
      <c r="G16" s="41">
        <v>58800</v>
      </c>
      <c r="H16" s="41"/>
      <c r="I16" s="41"/>
      <c r="J16" s="41"/>
      <c r="K16" s="42">
        <f t="shared" si="0"/>
        <v>435900</v>
      </c>
      <c r="L16" s="41">
        <v>18400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130200</v>
      </c>
      <c r="D23" s="41"/>
      <c r="E23" s="41"/>
      <c r="F23" s="41"/>
      <c r="G23" s="41"/>
      <c r="H23" s="41"/>
      <c r="I23" s="41"/>
      <c r="J23" s="41"/>
      <c r="K23" s="42">
        <f t="shared" si="0"/>
        <v>130200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243381</v>
      </c>
      <c r="D25" s="41"/>
      <c r="E25" s="41"/>
      <c r="F25" s="41"/>
      <c r="G25" s="41"/>
      <c r="H25" s="41"/>
      <c r="I25" s="41"/>
      <c r="J25" s="41"/>
      <c r="K25" s="42">
        <f t="shared" si="0"/>
        <v>243381</v>
      </c>
      <c r="L25" s="41"/>
      <c r="M25" s="41">
        <v>2</v>
      </c>
      <c r="N25" s="41">
        <v>2</v>
      </c>
    </row>
    <row r="26" spans="1:14" ht="12.75">
      <c r="A26" s="39" t="s">
        <v>34</v>
      </c>
      <c r="B26" s="40">
        <v>85</v>
      </c>
      <c r="C26" s="41">
        <v>140000</v>
      </c>
      <c r="D26" s="41"/>
      <c r="E26" s="41"/>
      <c r="F26" s="41"/>
      <c r="G26" s="41"/>
      <c r="H26" s="41"/>
      <c r="I26" s="41"/>
      <c r="J26" s="41"/>
      <c r="K26" s="42">
        <f t="shared" si="0"/>
        <v>140000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357000</v>
      </c>
      <c r="D27" s="41"/>
      <c r="E27" s="41"/>
      <c r="F27" s="41"/>
      <c r="G27" s="41"/>
      <c r="H27" s="41"/>
      <c r="I27" s="41"/>
      <c r="J27" s="41"/>
      <c r="K27" s="42">
        <f t="shared" si="0"/>
        <v>357000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1247681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58800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1306481</v>
      </c>
      <c r="L32" s="45">
        <f>SUM(L12:L31)</f>
        <v>18400</v>
      </c>
      <c r="M32" s="45">
        <f>SUM(M12:M31)</f>
        <v>7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>SUM(C41:J41)</f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294400</v>
      </c>
      <c r="D42" s="41">
        <v>30912</v>
      </c>
      <c r="E42" s="41">
        <v>88320</v>
      </c>
      <c r="F42" s="41">
        <v>5520</v>
      </c>
      <c r="G42" s="41">
        <v>94944</v>
      </c>
      <c r="H42" s="41"/>
      <c r="I42" s="41"/>
      <c r="J42" s="41"/>
      <c r="K42" s="42">
        <f t="shared" si="0"/>
        <v>514096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197143</v>
      </c>
      <c r="D43" s="41">
        <v>15509</v>
      </c>
      <c r="E43" s="41">
        <v>59143</v>
      </c>
      <c r="F43" s="41"/>
      <c r="G43" s="41">
        <v>42715</v>
      </c>
      <c r="H43" s="41"/>
      <c r="I43" s="41"/>
      <c r="J43" s="41"/>
      <c r="K43" s="42">
        <f t="shared" si="0"/>
        <v>314510</v>
      </c>
      <c r="L43" s="41">
        <v>860610</v>
      </c>
      <c r="M43" s="41"/>
      <c r="N43" s="41"/>
    </row>
    <row r="44" spans="1:14" ht="12.75">
      <c r="A44" s="48" t="s">
        <v>61</v>
      </c>
      <c r="B44" s="40">
        <v>115</v>
      </c>
      <c r="C44" s="41">
        <v>772800</v>
      </c>
      <c r="D44" s="41">
        <v>69552</v>
      </c>
      <c r="E44" s="41">
        <v>231840</v>
      </c>
      <c r="F44" s="41">
        <v>44160</v>
      </c>
      <c r="G44" s="41">
        <v>87400</v>
      </c>
      <c r="H44" s="41"/>
      <c r="I44" s="41"/>
      <c r="J44" s="41"/>
      <c r="K44" s="42">
        <f t="shared" si="0"/>
        <v>1205752</v>
      </c>
      <c r="L44" s="41">
        <v>73600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1863920</v>
      </c>
      <c r="D45" s="41">
        <v>188416</v>
      </c>
      <c r="E45" s="41">
        <v>422556</v>
      </c>
      <c r="F45" s="41">
        <v>44160</v>
      </c>
      <c r="G45" s="41">
        <v>90988</v>
      </c>
      <c r="H45" s="41">
        <v>26163</v>
      </c>
      <c r="I45" s="41"/>
      <c r="J45" s="41"/>
      <c r="K45" s="42">
        <f t="shared" si="0"/>
        <v>2636203</v>
      </c>
      <c r="L45" s="41">
        <v>224276</v>
      </c>
      <c r="M45" s="41">
        <v>10</v>
      </c>
      <c r="N45" s="41">
        <v>10</v>
      </c>
    </row>
    <row r="46" spans="1:14" ht="12.75">
      <c r="A46" s="48" t="s">
        <v>63</v>
      </c>
      <c r="B46" s="40">
        <v>120</v>
      </c>
      <c r="C46" s="41">
        <v>6451506</v>
      </c>
      <c r="D46" s="41">
        <v>855758</v>
      </c>
      <c r="E46" s="41">
        <v>980326</v>
      </c>
      <c r="F46" s="41">
        <v>9200</v>
      </c>
      <c r="G46" s="41">
        <v>651400</v>
      </c>
      <c r="H46" s="41">
        <v>123281</v>
      </c>
      <c r="I46" s="41"/>
      <c r="J46" s="41"/>
      <c r="K46" s="42">
        <f t="shared" si="0"/>
        <v>9071471</v>
      </c>
      <c r="L46" s="41">
        <v>1042580</v>
      </c>
      <c r="M46" s="41">
        <v>61</v>
      </c>
      <c r="N46" s="41">
        <v>61</v>
      </c>
    </row>
    <row r="47" spans="1:14" s="46" customFormat="1" ht="12.75">
      <c r="A47" s="44" t="s">
        <v>74</v>
      </c>
      <c r="B47" s="45">
        <v>121</v>
      </c>
      <c r="C47" s="45">
        <f>SUM(C40:C46)</f>
        <v>9579769</v>
      </c>
      <c r="D47" s="45">
        <f aca="true" t="shared" si="3" ref="D47:J47">SUM(D40:D46)</f>
        <v>1160147</v>
      </c>
      <c r="E47" s="45">
        <f t="shared" si="3"/>
        <v>1782185</v>
      </c>
      <c r="F47" s="45">
        <f t="shared" si="3"/>
        <v>103040</v>
      </c>
      <c r="G47" s="45">
        <f t="shared" si="3"/>
        <v>967447</v>
      </c>
      <c r="H47" s="45">
        <f t="shared" si="3"/>
        <v>149444</v>
      </c>
      <c r="I47" s="45">
        <f t="shared" si="3"/>
        <v>0</v>
      </c>
      <c r="J47" s="45">
        <f t="shared" si="3"/>
        <v>0</v>
      </c>
      <c r="K47" s="42">
        <f t="shared" si="0"/>
        <v>13742032</v>
      </c>
      <c r="L47" s="45">
        <f>SUM(L40:L46)</f>
        <v>2201066</v>
      </c>
      <c r="M47" s="45">
        <f>SUM(M40:M46)</f>
        <v>75</v>
      </c>
      <c r="N47" s="45">
        <f>SUM(N40:N46)</f>
        <v>75</v>
      </c>
    </row>
    <row r="48" spans="1:14" s="46" customFormat="1" ht="12.75">
      <c r="A48" s="44" t="s">
        <v>119</v>
      </c>
      <c r="B48" s="45">
        <v>152</v>
      </c>
      <c r="C48" s="45">
        <f>C32+C39+C47</f>
        <v>10827450</v>
      </c>
      <c r="D48" s="45">
        <f aca="true" t="shared" si="4" ref="D48:J48">D32+D39+D47</f>
        <v>1160147</v>
      </c>
      <c r="E48" s="45">
        <f t="shared" si="4"/>
        <v>1782185</v>
      </c>
      <c r="F48" s="45">
        <f t="shared" si="4"/>
        <v>103040</v>
      </c>
      <c r="G48" s="45">
        <f t="shared" si="4"/>
        <v>1026247</v>
      </c>
      <c r="H48" s="45">
        <f t="shared" si="4"/>
        <v>149444</v>
      </c>
      <c r="I48" s="45">
        <f t="shared" si="4"/>
        <v>0</v>
      </c>
      <c r="J48" s="45">
        <f t="shared" si="4"/>
        <v>0</v>
      </c>
      <c r="K48" s="42">
        <f t="shared" si="0"/>
        <v>15048513</v>
      </c>
      <c r="L48" s="45">
        <f>L32+L39+L47</f>
        <v>2219466</v>
      </c>
      <c r="M48" s="45">
        <f>M32+M39+M47</f>
        <v>82</v>
      </c>
      <c r="N48" s="45">
        <f>N32+N39+N47</f>
        <v>82</v>
      </c>
    </row>
    <row r="49" spans="1:14" s="46" customFormat="1" ht="12.75">
      <c r="A49" s="44" t="s">
        <v>51</v>
      </c>
      <c r="B49" s="45">
        <v>158</v>
      </c>
      <c r="C49" s="49">
        <v>205434</v>
      </c>
      <c r="D49" s="49"/>
      <c r="E49" s="49"/>
      <c r="F49" s="49"/>
      <c r="G49" s="49"/>
      <c r="H49" s="49"/>
      <c r="I49" s="49"/>
      <c r="J49" s="49"/>
      <c r="K49" s="42">
        <f t="shared" si="0"/>
        <v>205434</v>
      </c>
      <c r="L49" s="49"/>
      <c r="M49" s="49">
        <v>2</v>
      </c>
      <c r="N49" s="49">
        <v>2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11032884</v>
      </c>
      <c r="D50" s="45">
        <f t="shared" si="5"/>
        <v>1160147</v>
      </c>
      <c r="E50" s="45">
        <f t="shared" si="5"/>
        <v>1782185</v>
      </c>
      <c r="F50" s="45">
        <f t="shared" si="5"/>
        <v>103040</v>
      </c>
      <c r="G50" s="45">
        <f t="shared" si="5"/>
        <v>1026247</v>
      </c>
      <c r="H50" s="45">
        <f t="shared" si="5"/>
        <v>149444</v>
      </c>
      <c r="I50" s="45">
        <f t="shared" si="5"/>
        <v>0</v>
      </c>
      <c r="J50" s="45">
        <f t="shared" si="5"/>
        <v>0</v>
      </c>
      <c r="K50" s="42">
        <f t="shared" si="0"/>
        <v>15253947</v>
      </c>
      <c r="L50" s="45">
        <f>L48+L49</f>
        <v>2219466</v>
      </c>
      <c r="M50" s="45">
        <f>M48+M49</f>
        <v>84</v>
      </c>
      <c r="N50" s="45">
        <f>N48+N49</f>
        <v>84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1" t="s">
        <v>163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3"/>
    </row>
    <row r="53" spans="1:13" ht="12.75">
      <c r="A53" s="169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70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 t="s">
        <v>26</v>
      </c>
      <c r="B55" s="54">
        <f>IF(A55="","",VLOOKUP(A55,$A$12:$B$50,2,FALSE))</f>
        <v>74</v>
      </c>
      <c r="C55" s="55">
        <v>197143</v>
      </c>
      <c r="D55" s="55">
        <v>15509</v>
      </c>
      <c r="E55" s="55">
        <v>59143</v>
      </c>
      <c r="F55" s="55"/>
      <c r="G55" s="55">
        <v>42175</v>
      </c>
      <c r="H55" s="55"/>
      <c r="I55" s="55"/>
      <c r="J55" s="55"/>
      <c r="K55" s="55">
        <v>313970</v>
      </c>
      <c r="L55" s="55">
        <v>860610</v>
      </c>
      <c r="M55" s="56"/>
      <c r="N55" s="57"/>
      <c r="O55" s="43"/>
    </row>
    <row r="56" spans="1:15" ht="12.75">
      <c r="A56" s="58"/>
      <c r="B56" s="58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 t="s">
        <v>214</v>
      </c>
      <c r="C60" s="190"/>
      <c r="D60" s="190"/>
      <c r="E60" s="62"/>
    </row>
    <row r="61" spans="10:11" ht="12.75">
      <c r="J61" s="189" t="s">
        <v>211</v>
      </c>
      <c r="K61" s="189"/>
    </row>
    <row r="62" spans="10:11" ht="12.75">
      <c r="J62" s="188" t="s">
        <v>48</v>
      </c>
      <c r="K62" s="188"/>
    </row>
  </sheetData>
  <sheetProtection/>
  <mergeCells count="14">
    <mergeCell ref="J62:K62"/>
    <mergeCell ref="J61:K61"/>
    <mergeCell ref="B60:D60"/>
    <mergeCell ref="C10:D10"/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/>
      <c r="L2" s="179"/>
    </row>
    <row r="3" spans="1:12" ht="12.75">
      <c r="A3" s="3"/>
      <c r="H3" s="4"/>
      <c r="I3" s="4"/>
      <c r="J3" s="5" t="s">
        <v>77</v>
      </c>
      <c r="K3" s="178"/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95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/>
      <c r="C60" s="190"/>
      <c r="D60" s="190"/>
      <c r="E60" s="62"/>
    </row>
    <row r="61" spans="10:11" ht="12.75">
      <c r="J61" s="189"/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/>
      <c r="I2" s="179"/>
    </row>
    <row r="3" spans="1:9" ht="12.75">
      <c r="A3" s="3"/>
      <c r="G3" s="5" t="s">
        <v>77</v>
      </c>
      <c r="H3" s="178"/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172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/>
      <c r="C60" s="190"/>
      <c r="D60" s="190"/>
      <c r="E60" s="190"/>
      <c r="F60" s="62"/>
    </row>
    <row r="61" spans="8:9" ht="12.75">
      <c r="H61" s="189"/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/>
      <c r="L2" s="179"/>
    </row>
    <row r="3" spans="1:12" ht="12.75">
      <c r="A3" s="3"/>
      <c r="H3" s="4"/>
      <c r="I3" s="4"/>
      <c r="J3" s="5" t="s">
        <v>77</v>
      </c>
      <c r="K3" s="178"/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96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/>
      <c r="C60" s="190"/>
      <c r="D60" s="190"/>
      <c r="E60" s="62"/>
    </row>
    <row r="61" spans="10:11" ht="12.75">
      <c r="J61" s="189"/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/>
      <c r="I2" s="179"/>
    </row>
    <row r="3" spans="1:9" ht="12.75">
      <c r="A3" s="3"/>
      <c r="G3" s="5" t="s">
        <v>77</v>
      </c>
      <c r="H3" s="178"/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173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/>
      <c r="C60" s="190"/>
      <c r="D60" s="190"/>
      <c r="E60" s="190"/>
      <c r="F60" s="62"/>
    </row>
    <row r="61" spans="8:9" ht="12.75">
      <c r="H61" s="189"/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/>
      <c r="L2" s="179"/>
    </row>
    <row r="3" spans="1:12" ht="12.75">
      <c r="A3" s="3"/>
      <c r="H3" s="4"/>
      <c r="I3" s="4"/>
      <c r="J3" s="5" t="s">
        <v>77</v>
      </c>
      <c r="K3" s="178"/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97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/>
      <c r="C60" s="190"/>
      <c r="D60" s="190"/>
      <c r="E60" s="62"/>
    </row>
    <row r="61" spans="10:11" ht="12.75">
      <c r="J61" s="189"/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/>
      <c r="I2" s="179"/>
    </row>
    <row r="3" spans="1:9" ht="12.75">
      <c r="A3" s="3"/>
      <c r="G3" s="5" t="s">
        <v>77</v>
      </c>
      <c r="H3" s="178"/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174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/>
      <c r="C60" s="190"/>
      <c r="D60" s="190"/>
      <c r="E60" s="190"/>
      <c r="F60" s="62"/>
    </row>
    <row r="61" spans="8:9" ht="12.75">
      <c r="H61" s="189"/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/>
      <c r="L2" s="179"/>
    </row>
    <row r="3" spans="1:12" ht="12.75">
      <c r="A3" s="3"/>
      <c r="H3" s="4"/>
      <c r="I3" s="4"/>
      <c r="J3" s="5" t="s">
        <v>77</v>
      </c>
      <c r="K3" s="178"/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98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/>
      <c r="C60" s="190"/>
      <c r="D60" s="190"/>
      <c r="E60" s="62"/>
    </row>
    <row r="61" spans="10:11" ht="12.75">
      <c r="J61" s="189"/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/>
      <c r="I2" s="179"/>
    </row>
    <row r="3" spans="1:9" ht="12.75">
      <c r="A3" s="3"/>
      <c r="G3" s="5" t="s">
        <v>77</v>
      </c>
      <c r="H3" s="178"/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175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/>
      <c r="C60" s="190"/>
      <c r="D60" s="190"/>
      <c r="E60" s="190"/>
      <c r="F60" s="62"/>
    </row>
    <row r="61" spans="8:9" ht="12.75">
      <c r="H61" s="189"/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0" zoomScaleNormal="70" zoomScalePageLayoutView="0" workbookViewId="0" topLeftCell="A16">
      <selection activeCell="A60" sqref="A60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208</v>
      </c>
      <c r="L2" s="179"/>
    </row>
    <row r="3" spans="1:12" ht="12.75">
      <c r="A3" s="3"/>
      <c r="H3" s="4"/>
      <c r="I3" s="4"/>
      <c r="J3" s="5" t="s">
        <v>77</v>
      </c>
      <c r="K3" s="178" t="s">
        <v>209</v>
      </c>
      <c r="L3" s="179"/>
    </row>
    <row r="4" spans="1:7" ht="18" customHeight="1">
      <c r="A4" s="6"/>
      <c r="E4" s="197" t="s">
        <v>55</v>
      </c>
      <c r="F4" s="197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81" t="s">
        <v>82</v>
      </c>
      <c r="B5" s="181"/>
      <c r="C5" s="181"/>
      <c r="D5" s="181"/>
      <c r="E5" s="181"/>
      <c r="F5" s="181"/>
      <c r="G5" s="7" t="s">
        <v>83</v>
      </c>
      <c r="H5" s="180" t="s">
        <v>195</v>
      </c>
      <c r="I5" s="180"/>
      <c r="J5" s="180"/>
      <c r="K5" s="180"/>
      <c r="L5" s="180"/>
      <c r="M5" s="180"/>
      <c r="N5" s="180"/>
      <c r="O5" s="180"/>
      <c r="P5" s="180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6" t="s">
        <v>1</v>
      </c>
      <c r="D7" s="187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78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2905566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296895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234375</v>
      </c>
      <c r="K16" s="95">
        <f>'01'!K16+'13'!K16+'02'!K16+'03'!K16+'04'!K16+'05'!K16+'06'!K16+'07'!K16+'08'!K16+'09'!K16+'10'!K16+'11'!K16+'12'!K16</f>
        <v>3436836</v>
      </c>
      <c r="L16" s="95">
        <f>'01'!L16+'13'!L16+'02'!L16+'03'!L16+'04'!L16+'05'!L16+'06'!L16+'07'!L16+'08'!L16+'09'!L16+'10'!L16+'11'!L16+'12'!L16</f>
        <v>149350</v>
      </c>
      <c r="M16" s="142">
        <f>IF($G$4=0,0,('01'!M16+'13'!M16+'02'!M16+'03'!M16+'04'!M16+'05'!M16+'06'!M16+'07'!M16+'08'!M16+'09'!M16+'10'!M16+'11'!M16+'12'!M16)/$G$4)</f>
        <v>0.5</v>
      </c>
      <c r="N16" s="96">
        <v>5759000</v>
      </c>
      <c r="O16" s="97">
        <f t="shared" si="0"/>
        <v>0.5967765237020316</v>
      </c>
      <c r="P16" s="98">
        <f t="shared" si="1"/>
        <v>859209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0</v>
      </c>
      <c r="N17" s="96"/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1012240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4784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78002</v>
      </c>
      <c r="K23" s="95">
        <f>'01'!K23+'13'!K23+'02'!K23+'03'!K23+'04'!K23+'05'!K23+'06'!K23+'07'!K23+'08'!K23+'09'!K23+'10'!K23+'11'!K23+'12'!K23</f>
        <v>1095026</v>
      </c>
      <c r="L23" s="95">
        <f>'01'!L23+'13'!L23+'02'!L23+'03'!L23+'04'!L23+'05'!L23+'06'!L23+'07'!L23+'08'!L23+'09'!L23+'10'!L23+'11'!L23+'12'!L23</f>
        <v>48960</v>
      </c>
      <c r="M23" s="142">
        <f>IF($G$4=0,0,('01'!M23+'13'!M23+'02'!M23+'03'!M23+'04'!M23+'05'!M23+'06'!M23+'07'!M23+'08'!M23+'09'!M23+'10'!M23+'11'!M23+'12'!M23)/$G$4)</f>
        <v>1</v>
      </c>
      <c r="N23" s="96">
        <v>1789000</v>
      </c>
      <c r="O23" s="97">
        <f t="shared" si="0"/>
        <v>0.6120883174958077</v>
      </c>
      <c r="P23" s="98">
        <f t="shared" si="1"/>
        <v>136878.25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0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0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0</v>
      </c>
      <c r="K24" s="95">
        <f>'01'!K24+'13'!K24+'02'!K24+'03'!K24+'04'!K24+'05'!K24+'06'!K24+'07'!K24+'08'!K24+'09'!K24+'10'!K24+'11'!K24+'12'!K24</f>
        <v>0</v>
      </c>
      <c r="L24" s="95">
        <f>'01'!L24+'13'!L24+'02'!L24+'03'!L24+'04'!L24+'05'!L24+'06'!L24+'07'!L24+'08'!L24+'09'!L24+'10'!L24+'11'!L24+'12'!L24</f>
        <v>0</v>
      </c>
      <c r="M24" s="142">
        <f>IF($G$4=0,0,('01'!M24+'13'!M24+'02'!M24+'03'!M24+'04'!M24+'05'!M24+'06'!M24+'07'!M24+'08'!M24+'09'!M24+'10'!M24+'11'!M24+'12'!M24)/$G$4)</f>
        <v>0</v>
      </c>
      <c r="N24" s="96"/>
      <c r="O24" s="97">
        <f t="shared" si="0"/>
        <v>0</v>
      </c>
      <c r="P24" s="98">
        <f t="shared" si="1"/>
        <v>0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2191707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0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163318</v>
      </c>
      <c r="K25" s="95">
        <f>'01'!K25+'13'!K25+'02'!K25+'03'!K25+'04'!K25+'05'!K25+'06'!K25+'07'!K25+'08'!K25+'09'!K25+'10'!K25+'11'!K25+'12'!K25</f>
        <v>2355025</v>
      </c>
      <c r="L25" s="95">
        <f>'01'!L25+'13'!L25+'02'!L25+'03'!L25+'04'!L25+'05'!L25+'06'!L25+'07'!L25+'08'!L25+'09'!L25+'10'!L25+'11'!L25+'12'!L25</f>
        <v>32473</v>
      </c>
      <c r="M25" s="142">
        <f>IF($G$4=0,0,('01'!M25+'13'!M25+'02'!M25+'03'!M25+'04'!M25+'05'!M25+'06'!M25+'07'!M25+'08'!M25+'09'!M25+'10'!M25+'11'!M25+'12'!M25)/$G$4)</f>
        <v>2.125</v>
      </c>
      <c r="N25" s="96">
        <v>3601000</v>
      </c>
      <c r="O25" s="97">
        <f t="shared" si="0"/>
        <v>0.6539919466814774</v>
      </c>
      <c r="P25" s="98">
        <f t="shared" si="1"/>
        <v>138530.88235294117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1017800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84819</v>
      </c>
      <c r="K26" s="95">
        <f>'01'!K26+'13'!K26+'02'!K26+'03'!K26+'04'!K26+'05'!K26+'06'!K26+'07'!K26+'08'!K26+'09'!K26+'10'!K26+'11'!K26+'12'!K26</f>
        <v>1102619</v>
      </c>
      <c r="L26" s="95">
        <f>'01'!L26+'13'!L26+'02'!L26+'03'!L26+'04'!L26+'05'!L26+'06'!L26+'07'!L26+'08'!L26+'09'!L26+'10'!L26+'11'!L26+'12'!L26</f>
        <v>15000</v>
      </c>
      <c r="M26" s="142">
        <f>IF($G$4=0,0,('01'!M26+'13'!M26+'02'!M26+'03'!M26+'04'!M26+'05'!M26+'06'!M26+'07'!M26+'08'!M26+'09'!M26+'10'!M26+'11'!M26+'12'!M26)/$G$4)</f>
        <v>0.875</v>
      </c>
      <c r="N26" s="96">
        <v>1869000</v>
      </c>
      <c r="O26" s="97">
        <f t="shared" si="0"/>
        <v>0.5899513108614233</v>
      </c>
      <c r="P26" s="98">
        <f t="shared" si="1"/>
        <v>157517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2856865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0</v>
      </c>
      <c r="H27" s="95">
        <f>'01'!H27+'13'!H27+'02'!H27+'03'!H27+'04'!H27+'05'!H27+'06'!H27+'07'!H27+'08'!H27+'09'!H27+'10'!H27+'11'!H27+'12'!H27</f>
        <v>5046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222296</v>
      </c>
      <c r="K27" s="95">
        <f>'01'!K27+'13'!K27+'02'!K27+'03'!K27+'04'!K27+'05'!K27+'06'!K27+'07'!K27+'08'!K27+'09'!K27+'10'!K27+'11'!K27+'12'!K27</f>
        <v>3084207</v>
      </c>
      <c r="L27" s="95">
        <f>'01'!L27+'13'!L27+'02'!L27+'03'!L27+'04'!L27+'05'!L27+'06'!L27+'07'!L27+'08'!L27+'09'!L27+'10'!L27+'11'!L27+'12'!L27</f>
        <v>282151</v>
      </c>
      <c r="M27" s="142">
        <f>IF($G$4=0,0,('01'!M27+'13'!M27+'02'!M27+'03'!M27+'04'!M27+'05'!M27+'06'!M27+'07'!M27+'08'!M27+'09'!M27+'10'!M27+'11'!M27+'12'!M27)/$G$4)</f>
        <v>2</v>
      </c>
      <c r="N27" s="96">
        <v>4975000</v>
      </c>
      <c r="O27" s="97">
        <f t="shared" si="0"/>
        <v>0.6199411055276381</v>
      </c>
      <c r="P27" s="98">
        <f t="shared" si="1"/>
        <v>192762.9375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0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0</v>
      </c>
      <c r="K28" s="95">
        <f>'01'!K28+'13'!K28+'02'!K28+'03'!K28+'04'!K28+'05'!K28+'06'!K28+'07'!K28+'08'!K28+'09'!K28+'10'!K28+'11'!K28+'12'!K28</f>
        <v>0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0.5</v>
      </c>
      <c r="N28" s="96"/>
      <c r="O28" s="97">
        <f t="shared" si="0"/>
        <v>0</v>
      </c>
      <c r="P28" s="98">
        <f t="shared" si="1"/>
        <v>0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0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0</v>
      </c>
      <c r="G29" s="95">
        <f>'01'!G29+'13'!G29+'02'!G29+'03'!G29+'04'!G29+'05'!G29+'06'!G29+'07'!G29+'08'!G29+'09'!G29+'10'!G29+'11'!G29+'12'!G29</f>
        <v>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0</v>
      </c>
      <c r="K29" s="95">
        <f>'01'!K29+'13'!K29+'02'!K29+'03'!K29+'04'!K29+'05'!K29+'06'!K29+'07'!K29+'08'!K29+'09'!K29+'10'!K29+'11'!K29+'12'!K29</f>
        <v>0</v>
      </c>
      <c r="L29" s="95">
        <f>'01'!L29+'13'!L29+'02'!L29+'03'!L29+'04'!L29+'05'!L29+'06'!L29+'07'!L29+'08'!L29+'09'!L29+'10'!L29+'11'!L29+'12'!L29</f>
        <v>0</v>
      </c>
      <c r="M29" s="142">
        <f>IF($G$4=0,0,('01'!M29+'13'!M29+'02'!M29+'03'!M29+'04'!M29+'05'!M29+'06'!M29+'07'!M29+'08'!M29+'09'!M29+'10'!M29+'11'!M29+'12'!M29)/$G$4)</f>
        <v>0</v>
      </c>
      <c r="N29" s="96"/>
      <c r="O29" s="97">
        <f t="shared" si="0"/>
        <v>0</v>
      </c>
      <c r="P29" s="98">
        <f t="shared" si="1"/>
        <v>0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0</v>
      </c>
      <c r="K30" s="95">
        <f>'01'!K30+'13'!K30+'02'!K30+'03'!K30+'04'!K30+'05'!K30+'06'!K30+'07'!K30+'08'!K30+'09'!K30+'10'!K30+'11'!K30+'12'!K30</f>
        <v>0</v>
      </c>
      <c r="L30" s="95">
        <f>'01'!L30+'13'!L30+'02'!L30+'03'!L30+'04'!L30+'05'!L30+'06'!L30+'07'!L30+'08'!L30+'09'!L30+'10'!L30+'11'!L30+'12'!L30</f>
        <v>0</v>
      </c>
      <c r="M30" s="142">
        <f>IF($G$4=0,0,('01'!M30+'13'!M30+'02'!M30+'03'!M30+'04'!M30+'05'!M30+'06'!M30+'07'!M30+'08'!M30+'09'!M30+'10'!M30+'11'!M30+'12'!M30)/$G$4)</f>
        <v>0</v>
      </c>
      <c r="N30" s="96"/>
      <c r="O30" s="97">
        <f t="shared" si="0"/>
        <v>0</v>
      </c>
      <c r="P30" s="98">
        <f t="shared" si="1"/>
        <v>0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9984178</v>
      </c>
      <c r="D32" s="141">
        <f t="shared" si="2"/>
        <v>0</v>
      </c>
      <c r="E32" s="141">
        <f t="shared" si="2"/>
        <v>0</v>
      </c>
      <c r="F32" s="141">
        <f t="shared" si="2"/>
        <v>0</v>
      </c>
      <c r="G32" s="141">
        <f t="shared" si="2"/>
        <v>301679</v>
      </c>
      <c r="H32" s="141">
        <f t="shared" si="2"/>
        <v>5046</v>
      </c>
      <c r="I32" s="141">
        <f t="shared" si="2"/>
        <v>0</v>
      </c>
      <c r="J32" s="141">
        <f t="shared" si="2"/>
        <v>782810</v>
      </c>
      <c r="K32" s="141">
        <f t="shared" si="2"/>
        <v>11073713</v>
      </c>
      <c r="L32" s="141">
        <f t="shared" si="2"/>
        <v>527934</v>
      </c>
      <c r="M32" s="143">
        <f>SUM(M12:M31)</f>
        <v>7</v>
      </c>
      <c r="N32" s="141">
        <f>SUM(N12:N31)</f>
        <v>17993000</v>
      </c>
      <c r="O32" s="97">
        <f t="shared" si="0"/>
        <v>0.6154456177402323</v>
      </c>
      <c r="P32" s="98">
        <f t="shared" si="1"/>
        <v>197744.875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2406650</v>
      </c>
      <c r="D42" s="95">
        <f>'01'!D42+'13'!D42+'02'!D42+'03'!D42+'04'!D42+'05'!D42+'06'!D42+'07'!D42+'08'!D42+'09'!D42+'10'!D42+'11'!D42+'12'!D42</f>
        <v>225708</v>
      </c>
      <c r="E42" s="95">
        <f>'01'!E42+'13'!E42+'02'!E42+'03'!E42+'04'!E42+'05'!E42+'06'!E42+'07'!E42+'08'!E42+'09'!E42+'10'!E42+'11'!E42+'12'!E42</f>
        <v>644880</v>
      </c>
      <c r="F42" s="95">
        <f>'01'!F42+'13'!F42+'02'!F42+'03'!F42+'04'!F42+'05'!F42+'06'!F42+'07'!F42+'08'!F42+'09'!F42+'10'!F42+'11'!F42+'12'!F42</f>
        <v>40308</v>
      </c>
      <c r="G42" s="95">
        <f>'01'!G42+'13'!G42+'02'!G42+'03'!G42+'04'!G42+'05'!G42+'06'!G42+'07'!G42+'08'!G42+'09'!G42+'10'!G42+'11'!G42+'12'!G42</f>
        <v>722672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310657</v>
      </c>
      <c r="K42" s="95">
        <f>'01'!K42+'13'!K42+'02'!K42+'03'!K42+'04'!K42+'05'!K42+'06'!K42+'07'!K42+'08'!K42+'09'!K42+'10'!K42+'11'!K42+'12'!K42</f>
        <v>4350875</v>
      </c>
      <c r="L42" s="95">
        <f>'01'!L42+'13'!L42+'02'!L42+'03'!L42+'04'!L42+'05'!L42+'06'!L42+'07'!L42+'08'!L42+'09'!L42+'10'!L42+'11'!L42+'12'!L42</f>
        <v>15000</v>
      </c>
      <c r="M42" s="142">
        <f>IF($G$4=0,0,('01'!M42+'13'!M42+'02'!M42+'03'!M42+'04'!M42+'05'!M42+'06'!M42+'07'!M42+'08'!M42+'09'!M42+'10'!M42+'11'!M42+'12'!M42)/$G$4)</f>
        <v>0.875</v>
      </c>
      <c r="N42" s="96">
        <v>7072000</v>
      </c>
      <c r="O42" s="97">
        <f t="shared" si="0"/>
        <v>0.6152255373303167</v>
      </c>
      <c r="P42" s="98">
        <f t="shared" si="1"/>
        <v>621553.5714285715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197143</v>
      </c>
      <c r="D43" s="95">
        <f>'01'!D43+'13'!D43+'02'!D43+'03'!D43+'04'!D43+'05'!D43+'06'!D43+'07'!D43+'08'!D43+'09'!D43+'10'!D43+'11'!D43+'12'!D43</f>
        <v>15509</v>
      </c>
      <c r="E43" s="95">
        <f>'01'!E43+'13'!E43+'02'!E43+'03'!E43+'04'!E43+'05'!E43+'06'!E43+'07'!E43+'08'!E43+'09'!E43+'10'!E43+'11'!E43+'12'!E43</f>
        <v>59143</v>
      </c>
      <c r="F43" s="95">
        <f>'01'!F43+'13'!F43+'02'!F43+'03'!F43+'04'!F43+'05'!F43+'06'!F43+'07'!F43+'08'!F43+'09'!F43+'10'!F43+'11'!F43+'12'!F43</f>
        <v>0</v>
      </c>
      <c r="G43" s="95">
        <f>'01'!G43+'13'!G43+'02'!G43+'03'!G43+'04'!G43+'05'!G43+'06'!G43+'07'!G43+'08'!G43+'09'!G43+'10'!G43+'11'!G43+'12'!G43</f>
        <v>42715</v>
      </c>
      <c r="H43" s="95">
        <f>'01'!H43+'13'!H43+'02'!H43+'03'!H43+'04'!H43+'05'!H43+'06'!H43+'07'!H43+'08'!H43+'09'!H43+'10'!H43+'11'!H43+'12'!H43</f>
        <v>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0</v>
      </c>
      <c r="K43" s="95">
        <f>'01'!K43+'13'!K43+'02'!K43+'03'!K43+'04'!K43+'05'!K43+'06'!K43+'07'!K43+'08'!K43+'09'!K43+'10'!K43+'11'!K43+'12'!K43</f>
        <v>314510</v>
      </c>
      <c r="L43" s="95">
        <f>'01'!L43+'13'!L43+'02'!L43+'03'!L43+'04'!L43+'05'!L43+'06'!L43+'07'!L43+'08'!L43+'09'!L43+'10'!L43+'11'!L43+'12'!L43</f>
        <v>860610</v>
      </c>
      <c r="M43" s="142">
        <f>IF($G$4=0,0,('01'!M43+'13'!M43+'02'!M43+'03'!M43+'04'!M43+'05'!M43+'06'!M43+'07'!M43+'08'!M43+'09'!M43+'10'!M43+'11'!M43+'12'!M43)/$G$4)</f>
        <v>0.125</v>
      </c>
      <c r="N43" s="96"/>
      <c r="O43" s="97">
        <f t="shared" si="0"/>
        <v>0</v>
      </c>
      <c r="P43" s="98">
        <f t="shared" si="1"/>
        <v>314510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6249258</v>
      </c>
      <c r="D44" s="95">
        <f>'01'!D44+'13'!D44+'02'!D44+'03'!D44+'04'!D44+'05'!D44+'06'!D44+'07'!D44+'08'!D44+'09'!D44+'10'!D44+'11'!D44+'12'!D44</f>
        <v>507852</v>
      </c>
      <c r="E44" s="95">
        <f>'01'!E44+'13'!E44+'02'!E44+'03'!E44+'04'!E44+'05'!E44+'06'!E44+'07'!E44+'08'!E44+'09'!E44+'10'!E44+'11'!E44+'12'!E44</f>
        <v>1692810</v>
      </c>
      <c r="F44" s="95">
        <f>'01'!F44+'13'!F44+'02'!F44+'03'!F44+'04'!F44+'05'!F44+'06'!F44+'07'!F44+'08'!F44+'09'!F44+'10'!F44+'11'!F44+'12'!F44</f>
        <v>322440</v>
      </c>
      <c r="G44" s="95">
        <f>'01'!G44+'13'!G44+'02'!G44+'03'!G44+'04'!G44+'05'!G44+'06'!G44+'07'!G44+'08'!G44+'09'!G44+'10'!G44+'11'!G44+'12'!G44</f>
        <v>652997</v>
      </c>
      <c r="H44" s="95">
        <f>'01'!H44+'13'!H44+'02'!H44+'03'!H44+'04'!H44+'05'!H44+'06'!H44+'07'!H44+'08'!H44+'09'!H44+'10'!H44+'11'!H44+'12'!H44</f>
        <v>0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733665</v>
      </c>
      <c r="K44" s="95">
        <f>'01'!K44+'13'!K44+'02'!K44+'03'!K44+'04'!K44+'05'!K44+'06'!K44+'07'!K44+'08'!K44+'09'!K44+'10'!K44+'11'!K44+'12'!K44</f>
        <v>10159022</v>
      </c>
      <c r="L44" s="95">
        <f>'01'!L44+'13'!L44+'02'!L44+'03'!L44+'04'!L44+'05'!L44+'06'!L44+'07'!L44+'08'!L44+'09'!L44+'10'!L44+'11'!L44+'12'!L44</f>
        <v>582400</v>
      </c>
      <c r="M44" s="142">
        <f>IF($G$4=0,0,('01'!M44+'13'!M44+'02'!M44+'03'!M44+'04'!M44+'05'!M44+'06'!M44+'07'!M44+'08'!M44+'09'!M44+'10'!M44+'11'!M44+'12'!M44)/$G$4)</f>
        <v>3</v>
      </c>
      <c r="N44" s="96">
        <v>16523000</v>
      </c>
      <c r="O44" s="97">
        <f t="shared" si="0"/>
        <v>0.6148412515886945</v>
      </c>
      <c r="P44" s="98">
        <f t="shared" si="1"/>
        <v>423292.5833333333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14566333</v>
      </c>
      <c r="D45" s="95">
        <f>'01'!D45+'13'!D45+'02'!D45+'03'!D45+'04'!D45+'05'!D45+'06'!D45+'07'!D45+'08'!D45+'09'!D45+'10'!D45+'11'!D45+'12'!D45</f>
        <v>1327117</v>
      </c>
      <c r="E45" s="95">
        <f>'01'!E45+'13'!E45+'02'!E45+'03'!E45+'04'!E45+'05'!E45+'06'!E45+'07'!E45+'08'!E45+'09'!E45+'10'!E45+'11'!E45+'12'!E45</f>
        <v>2985562</v>
      </c>
      <c r="F45" s="95">
        <f>'01'!F45+'13'!F45+'02'!F45+'03'!F45+'04'!F45+'05'!F45+'06'!F45+'07'!F45+'08'!F45+'09'!F45+'10'!F45+'11'!F45+'12'!F45</f>
        <v>315911</v>
      </c>
      <c r="G45" s="95">
        <f>'01'!G45+'13'!G45+'02'!G45+'03'!G45+'04'!G45+'05'!G45+'06'!G45+'07'!G45+'08'!G45+'09'!G45+'10'!G45+'11'!G45+'12'!G45</f>
        <v>598093</v>
      </c>
      <c r="H45" s="95">
        <f>'01'!H45+'13'!H45+'02'!H45+'03'!H45+'04'!H45+'05'!H45+'06'!H45+'07'!H45+'08'!H45+'09'!H45+'10'!H45+'11'!H45+'12'!H45</f>
        <v>255371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1497046</v>
      </c>
      <c r="K45" s="95">
        <f>'01'!K45+'13'!K45+'02'!K45+'03'!K45+'04'!K45+'05'!K45+'06'!K45+'07'!K45+'08'!K45+'09'!K45+'10'!K45+'11'!K45+'12'!K45</f>
        <v>21545433</v>
      </c>
      <c r="L45" s="95">
        <f>'01'!L45+'13'!L45+'02'!L45+'03'!L45+'04'!L45+'05'!L45+'06'!L45+'07'!L45+'08'!L45+'09'!L45+'10'!L45+'11'!L45+'12'!L45</f>
        <v>1218587</v>
      </c>
      <c r="M45" s="142">
        <f>IF($G$4=0,0,('01'!M45+'13'!M45+'02'!M45+'03'!M45+'04'!M45+'05'!M45+'06'!M45+'07'!M45+'08'!M45+'09'!M45+'10'!M45+'11'!M45+'12'!M45)/$G$4)</f>
        <v>9.875</v>
      </c>
      <c r="N45" s="96">
        <v>36170000</v>
      </c>
      <c r="O45" s="97">
        <f t="shared" si="0"/>
        <v>0.5956713574785734</v>
      </c>
      <c r="P45" s="98">
        <f t="shared" si="1"/>
        <v>272727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52332379</v>
      </c>
      <c r="D46" s="95">
        <f>'01'!D46+'13'!D46+'02'!D46+'03'!D46+'04'!D46+'05'!D46+'06'!D46+'07'!D46+'08'!D46+'09'!D46+'10'!D46+'11'!D46+'12'!D46</f>
        <v>6281950</v>
      </c>
      <c r="E46" s="95">
        <f>'01'!E46+'13'!E46+'02'!E46+'03'!E46+'04'!E46+'05'!E46+'06'!E46+'07'!E46+'08'!E46+'09'!E46+'10'!E46+'11'!E46+'12'!E46</f>
        <v>7097022</v>
      </c>
      <c r="F46" s="95">
        <f>'01'!F46+'13'!F46+'02'!F46+'03'!F46+'04'!F46+'05'!F46+'06'!F46+'07'!F46+'08'!F46+'09'!F46+'10'!F46+'11'!F46+'12'!F46</f>
        <v>76239</v>
      </c>
      <c r="G46" s="95">
        <f>'01'!G46+'13'!G46+'02'!G46+'03'!G46+'04'!G46+'05'!G46+'06'!G46+'07'!G46+'08'!G46+'09'!G46+'10'!G46+'11'!G46+'12'!G46</f>
        <v>9505212</v>
      </c>
      <c r="H46" s="95">
        <f>'01'!H46+'13'!H46+'02'!H46+'03'!H46+'04'!H46+'05'!H46+'06'!H46+'07'!H46+'08'!H46+'09'!H46+'10'!H46+'11'!H46+'12'!H46</f>
        <v>1368013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5511559</v>
      </c>
      <c r="K46" s="95">
        <f>'01'!K46+'13'!K46+'02'!K46+'03'!K46+'04'!K46+'05'!K46+'06'!K46+'07'!K46+'08'!K46+'09'!K46+'10'!K46+'11'!K46+'12'!K46</f>
        <v>82172374</v>
      </c>
      <c r="L46" s="95">
        <f>'01'!L46+'13'!L46+'02'!L46+'03'!L46+'04'!L46+'05'!L46+'06'!L46+'07'!L46+'08'!L46+'09'!L46+'10'!L46+'11'!L46+'12'!L46</f>
        <v>4996441</v>
      </c>
      <c r="M46" s="142">
        <f>IF($G$4=0,0,('01'!M46+'13'!M46+'02'!M46+'03'!M46+'04'!M46+'05'!M46+'06'!M46+'07'!M46+'08'!M46+'09'!M46+'10'!M46+'11'!M46+'12'!M46)/$G$4)</f>
        <v>53.25</v>
      </c>
      <c r="N46" s="96">
        <v>140798000</v>
      </c>
      <c r="O46" s="97">
        <f t="shared" si="0"/>
        <v>0.5836189008366596</v>
      </c>
      <c r="P46" s="98">
        <f t="shared" si="1"/>
        <v>192892.89671361502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75751763</v>
      </c>
      <c r="D47" s="141">
        <f t="shared" si="4"/>
        <v>8358136</v>
      </c>
      <c r="E47" s="141">
        <f t="shared" si="4"/>
        <v>12479417</v>
      </c>
      <c r="F47" s="141">
        <f t="shared" si="4"/>
        <v>754898</v>
      </c>
      <c r="G47" s="141">
        <f t="shared" si="4"/>
        <v>11521689</v>
      </c>
      <c r="H47" s="141">
        <f t="shared" si="4"/>
        <v>1623384</v>
      </c>
      <c r="I47" s="141">
        <f t="shared" si="4"/>
        <v>0</v>
      </c>
      <c r="J47" s="141">
        <f t="shared" si="4"/>
        <v>8052927</v>
      </c>
      <c r="K47" s="141">
        <f t="shared" si="4"/>
        <v>118542214</v>
      </c>
      <c r="L47" s="141">
        <f t="shared" si="4"/>
        <v>7673038</v>
      </c>
      <c r="M47" s="143">
        <f>SUM(M40:M46)</f>
        <v>67.125</v>
      </c>
      <c r="N47" s="141">
        <f>SUM(N40:N46)</f>
        <v>200563000</v>
      </c>
      <c r="O47" s="97">
        <f t="shared" si="0"/>
        <v>0.5910472719295184</v>
      </c>
      <c r="P47" s="98">
        <f t="shared" si="1"/>
        <v>220749.0018621974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85735941</v>
      </c>
      <c r="D48" s="141">
        <f t="shared" si="5"/>
        <v>8358136</v>
      </c>
      <c r="E48" s="141">
        <f t="shared" si="5"/>
        <v>12479417</v>
      </c>
      <c r="F48" s="141">
        <f t="shared" si="5"/>
        <v>754898</v>
      </c>
      <c r="G48" s="141">
        <f t="shared" si="5"/>
        <v>11823368</v>
      </c>
      <c r="H48" s="141">
        <f t="shared" si="5"/>
        <v>1628430</v>
      </c>
      <c r="I48" s="141">
        <f t="shared" si="5"/>
        <v>0</v>
      </c>
      <c r="J48" s="141">
        <f t="shared" si="5"/>
        <v>8835737</v>
      </c>
      <c r="K48" s="141">
        <f t="shared" si="5"/>
        <v>129615927</v>
      </c>
      <c r="L48" s="141">
        <f t="shared" si="5"/>
        <v>8200972</v>
      </c>
      <c r="M48" s="143">
        <f>M32+M39+M47</f>
        <v>74.125</v>
      </c>
      <c r="N48" s="141">
        <f>N32+N39+N47</f>
        <v>218556000</v>
      </c>
      <c r="O48" s="97">
        <f t="shared" si="0"/>
        <v>0.5930559078680063</v>
      </c>
      <c r="P48" s="98">
        <f t="shared" si="1"/>
        <v>218576.60539629005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1586954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0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118492</v>
      </c>
      <c r="K49" s="140">
        <f>'01'!K49+'13'!K49+'02'!K49+'03'!K49+'04'!K49+'05'!K49+'06'!K49+'07'!K49+'08'!K49+'09'!K49+'10'!K49+'11'!K49+'12'!K49</f>
        <v>1705446</v>
      </c>
      <c r="L49" s="140">
        <f>'01'!L49+'13'!L49+'02'!L49+'03'!L49+'04'!L49+'05'!L49+'06'!L49+'07'!L49+'08'!L49+'09'!L49+'10'!L49+'11'!L49+'12'!L49</f>
        <v>18750</v>
      </c>
      <c r="M49" s="142">
        <f>IF($G$4=0,0,('01'!M49+'13'!M49+'02'!M49+'03'!M49+'04'!M49+'05'!M49+'06'!M49+'07'!M49+'08'!M49+'09'!M49+'10'!M49+'11'!M49+'12'!M49)/$G$4)</f>
        <v>1.75</v>
      </c>
      <c r="N49" s="96">
        <v>2830000</v>
      </c>
      <c r="O49" s="97">
        <f t="shared" si="0"/>
        <v>0.6026310954063604</v>
      </c>
      <c r="P49" s="98">
        <f t="shared" si="1"/>
        <v>121817.57142857143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87322895</v>
      </c>
      <c r="D50" s="141">
        <f t="shared" si="6"/>
        <v>8358136</v>
      </c>
      <c r="E50" s="141">
        <f t="shared" si="6"/>
        <v>12479417</v>
      </c>
      <c r="F50" s="141">
        <f t="shared" si="6"/>
        <v>754898</v>
      </c>
      <c r="G50" s="141">
        <f t="shared" si="6"/>
        <v>11823368</v>
      </c>
      <c r="H50" s="141">
        <f t="shared" si="6"/>
        <v>1628430</v>
      </c>
      <c r="I50" s="141">
        <f t="shared" si="6"/>
        <v>0</v>
      </c>
      <c r="J50" s="141">
        <f t="shared" si="6"/>
        <v>8954229</v>
      </c>
      <c r="K50" s="141">
        <f t="shared" si="6"/>
        <v>131321373</v>
      </c>
      <c r="L50" s="141">
        <f t="shared" si="6"/>
        <v>8219722</v>
      </c>
      <c r="M50" s="143">
        <f>M48+M49</f>
        <v>75.875</v>
      </c>
      <c r="N50" s="141">
        <f>N48+N49</f>
        <v>221386000</v>
      </c>
      <c r="O50" s="97">
        <f t="shared" si="0"/>
        <v>0.5931783084747906</v>
      </c>
      <c r="P50" s="98">
        <f t="shared" si="1"/>
        <v>216344.93080724878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58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4" ht="12.75">
      <c r="A55" s="54" t="s">
        <v>26</v>
      </c>
      <c r="B55" s="54">
        <f>IF(A55="","",VLOOKUP(A55,$A$12:$B$50,2,FALSE))</f>
        <v>74</v>
      </c>
      <c r="C55" s="55">
        <v>197143</v>
      </c>
      <c r="D55" s="55">
        <v>15509</v>
      </c>
      <c r="E55" s="55">
        <v>59143</v>
      </c>
      <c r="F55" s="55"/>
      <c r="G55" s="55">
        <v>42175</v>
      </c>
      <c r="H55" s="55"/>
      <c r="I55" s="55"/>
      <c r="J55" s="55"/>
      <c r="K55" s="55">
        <v>313970</v>
      </c>
      <c r="L55" s="55">
        <v>860610</v>
      </c>
      <c r="M55" s="56"/>
      <c r="N55" s="158"/>
    </row>
    <row r="56" spans="1:14" ht="12.75">
      <c r="A56" s="54" t="s">
        <v>63</v>
      </c>
      <c r="B56" s="55">
        <f>IF(A56="","",VLOOKUP(A56,$A$12:$B$50,2,FALSE))</f>
        <v>120</v>
      </c>
      <c r="C56" s="55">
        <v>44363</v>
      </c>
      <c r="D56" s="55">
        <v>4336</v>
      </c>
      <c r="E56" s="55">
        <v>13309</v>
      </c>
      <c r="F56" s="55"/>
      <c r="G56" s="55">
        <v>1260</v>
      </c>
      <c r="H56" s="55"/>
      <c r="I56" s="55"/>
      <c r="J56" s="55">
        <v>6114</v>
      </c>
      <c r="K56" s="116">
        <v>69382</v>
      </c>
      <c r="L56" s="55"/>
      <c r="M56" s="56"/>
      <c r="N56" s="158"/>
    </row>
    <row r="57" spans="1:14" ht="12.75">
      <c r="A57" s="58"/>
      <c r="B57" s="59">
        <f aca="true" t="shared" si="7" ref="B57:B74"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59"/>
      <c r="N57" s="158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58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55"/>
      <c r="K59" s="116"/>
      <c r="L59" s="55"/>
      <c r="M59" s="59"/>
      <c r="N59" s="158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59"/>
      <c r="K60" s="118"/>
      <c r="L60" s="59"/>
      <c r="M60" s="59"/>
      <c r="N60" s="158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59"/>
      <c r="K61" s="118"/>
      <c r="L61" s="59"/>
      <c r="M61" s="59"/>
      <c r="N61" s="158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8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6"/>
      <c r="L63" s="55"/>
      <c r="M63" s="59"/>
      <c r="N63" s="158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8"/>
      <c r="L64" s="59"/>
      <c r="M64" s="59"/>
      <c r="N64" s="158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8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6"/>
      <c r="L67" s="55"/>
      <c r="M67" s="59"/>
      <c r="N67" s="158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8"/>
      <c r="L68" s="59"/>
      <c r="M68" s="59"/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 t="s">
        <v>21</v>
      </c>
      <c r="B76" s="190" t="s">
        <v>213</v>
      </c>
      <c r="C76" s="190"/>
      <c r="D76" s="190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89" t="s">
        <v>211</v>
      </c>
      <c r="K77" s="189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166" t="s">
        <v>48</v>
      </c>
      <c r="K78" s="166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J78:K78"/>
    <mergeCell ref="C7:D7"/>
    <mergeCell ref="K3:L3"/>
    <mergeCell ref="E4:F4"/>
    <mergeCell ref="A5:F5"/>
    <mergeCell ref="H5:P5"/>
    <mergeCell ref="A52:M52"/>
    <mergeCell ref="A53:A54"/>
    <mergeCell ref="K2:L2"/>
    <mergeCell ref="B76:D76"/>
    <mergeCell ref="J77:K77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0" zoomScaleNormal="70" zoomScalePageLayoutView="0" workbookViewId="0" topLeftCell="A1">
      <selection activeCell="B13" sqref="B13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Tolna Megyei Büntetés-végrehajtási Intézet</v>
      </c>
    </row>
    <row r="2" spans="1:10" ht="12.75">
      <c r="A2" s="3" t="s">
        <v>71</v>
      </c>
      <c r="H2" s="5" t="s">
        <v>0</v>
      </c>
      <c r="I2" s="178" t="s">
        <v>208</v>
      </c>
      <c r="J2" s="179"/>
    </row>
    <row r="3" spans="1:10" ht="12.75">
      <c r="A3" s="3"/>
      <c r="H3" s="5" t="s">
        <v>77</v>
      </c>
      <c r="I3" s="178" t="s">
        <v>209</v>
      </c>
      <c r="J3" s="179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81" t="s">
        <v>85</v>
      </c>
      <c r="B5" s="181"/>
      <c r="C5" s="181"/>
      <c r="D5" s="181"/>
      <c r="E5" s="181"/>
      <c r="F5" s="181"/>
      <c r="G5" s="7" t="s">
        <v>83</v>
      </c>
      <c r="H5" s="180" t="s">
        <v>196</v>
      </c>
      <c r="I5" s="180"/>
      <c r="J5" s="180"/>
      <c r="K5" s="180"/>
      <c r="L5" s="180"/>
      <c r="M5" s="180"/>
      <c r="N5" s="180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IF(L13=0,L13,I13/L13)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899704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93076</v>
      </c>
      <c r="F16" s="95">
        <f>'01M'!F16+'13M'!F16+'02M'!F16+'03M'!F16+'04M'!F16+'05M'!F16+'06M'!F16+'07M'!F16+'08M'!F16+'09M'!F16+'10M'!F16+'11M'!F16+'12M'!F16</f>
        <v>11700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1004480</v>
      </c>
      <c r="K16" s="142">
        <f>'01M'!K16+'13M'!K16+'02M'!K16+'03M'!K16+'04M'!K16+'05M'!K16+'06M'!K16+'07M'!K16+'08M'!K16+'09M'!K16+'10M'!K16+'11M'!K16+'12M'!K16</f>
        <v>0</v>
      </c>
      <c r="L16" s="96">
        <v>2117000</v>
      </c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2">
        <f>'01M'!K17+'13M'!K17+'02M'!K17+'03M'!K17+'04M'!K17+'05M'!K17+'06M'!K17+'07M'!K17+'08M'!K17+'09M'!K17+'10M'!K17+'11M'!K17+'12M'!K17</f>
        <v>0</v>
      </c>
      <c r="L17" s="96"/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326839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33812</v>
      </c>
      <c r="F23" s="95">
        <f>'01M'!F23+'13M'!F23+'02M'!F23+'03M'!F23+'04M'!F23+'05M'!F23+'06M'!F23+'07M'!F23+'08M'!F23+'09M'!F23+'10M'!F23+'11M'!F23+'12M'!F23</f>
        <v>13650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374301</v>
      </c>
      <c r="K23" s="142">
        <f>'01M'!K23+'13M'!K23+'02M'!K23+'03M'!K23+'04M'!K23+'05M'!K23+'06M'!K23+'07M'!K23+'08M'!K23+'09M'!K23+'10M'!K23+'11M'!K23+'12M'!K23</f>
        <v>0</v>
      </c>
      <c r="L23" s="96">
        <v>657000</v>
      </c>
      <c r="M23" s="97">
        <f t="shared" si="0"/>
        <v>0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0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0</v>
      </c>
      <c r="F24" s="95">
        <f>'01M'!F24+'13M'!F24+'02M'!F24+'03M'!F24+'04M'!F24+'05M'!F24+'06M'!F24+'07M'!F24+'08M'!F24+'09M'!F24+'10M'!F24+'11M'!F24+'12M'!F24</f>
        <v>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0</v>
      </c>
      <c r="K24" s="142">
        <f>'01M'!K24+'13M'!K24+'02M'!K24+'03M'!K24+'04M'!K24+'05M'!K24+'06M'!K24+'07M'!K24+'08M'!K24+'09M'!K24+'10M'!K24+'11M'!K24+'12M'!K24</f>
        <v>0</v>
      </c>
      <c r="L24" s="96"/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696811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72082</v>
      </c>
      <c r="F25" s="95">
        <f>'01M'!F25+'13M'!F25+'02M'!F25+'03M'!F25+'04M'!F25+'05M'!F25+'06M'!F25+'07M'!F25+'08M'!F25+'09M'!F25+'10M'!F25+'11M'!F25+'12M'!F25</f>
        <v>28990</v>
      </c>
      <c r="G25" s="95">
        <f>'01M'!G25+'13M'!G25+'02M'!G25+'03M'!G25+'04M'!G25+'05M'!G25+'06M'!G25+'07M'!G25+'08M'!G25+'09M'!G25+'10M'!G25+'11M'!G25+'12M'!G25</f>
        <v>0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797883</v>
      </c>
      <c r="K25" s="142">
        <f>'01M'!K25+'13M'!K25+'02M'!K25+'03M'!K25+'04M'!K25+'05M'!K25+'06M'!K25+'07M'!K25+'08M'!K25+'09M'!K25+'10M'!K25+'11M'!K25+'12M'!K25</f>
        <v>0</v>
      </c>
      <c r="L25" s="96">
        <v>1324000</v>
      </c>
      <c r="M25" s="97">
        <f t="shared" si="0"/>
        <v>0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324117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33530</v>
      </c>
      <c r="F26" s="95">
        <f>'01M'!F26+'13M'!F26+'02M'!F26+'03M'!F26+'04M'!F26+'05M'!F26+'06M'!F26+'07M'!F26+'08M'!F26+'09M'!F26+'10M'!F26+'11M'!F26+'12M'!F26</f>
        <v>13650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371297</v>
      </c>
      <c r="K26" s="142">
        <f>'01M'!K26+'13M'!K26+'02M'!K26+'03M'!K26+'04M'!K26+'05M'!K26+'06M'!K26+'07M'!K26+'08M'!K26+'09M'!K26+'10M'!K26+'11M'!K26+'12M'!K26</f>
        <v>0</v>
      </c>
      <c r="L26" s="96">
        <v>687000</v>
      </c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920980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91069</v>
      </c>
      <c r="F27" s="95">
        <f>'01M'!F27+'13M'!F27+'02M'!F27+'03M'!F27+'04M'!F27+'05M'!F27+'06M'!F27+'07M'!F27+'08M'!F27+'09M'!F27+'10M'!F27+'11M'!F27+'12M'!F27</f>
        <v>25350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1037399</v>
      </c>
      <c r="K27" s="142">
        <f>'01M'!K27+'13M'!K27+'02M'!K27+'03M'!K27+'04M'!K27+'05M'!K27+'06M'!K27+'07M'!K27+'08M'!K27+'09M'!K27+'10M'!K27+'11M'!K27+'12M'!K27</f>
        <v>0</v>
      </c>
      <c r="L27" s="96">
        <v>1829000</v>
      </c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0</v>
      </c>
      <c r="F28" s="95">
        <f>'01M'!F28+'13M'!F28+'02M'!F28+'03M'!F28+'04M'!F28+'05M'!F28+'06M'!F28+'07M'!F28+'08M'!F28+'09M'!F28+'10M'!F28+'11M'!F28+'12M'!F28</f>
        <v>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0</v>
      </c>
      <c r="K28" s="142">
        <f>'01M'!K28+'13M'!K28+'02M'!K28+'03M'!K28+'04M'!K28+'05M'!K28+'06M'!K28+'07M'!K28+'08M'!K28+'09M'!K28+'10M'!K28+'11M'!K28+'12M'!K28</f>
        <v>0</v>
      </c>
      <c r="L28" s="96"/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0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0</v>
      </c>
      <c r="F29" s="95">
        <f>'01M'!F29+'13M'!F29+'02M'!F29+'03M'!F29+'04M'!F29+'05M'!F29+'06M'!F29+'07M'!F29+'08M'!F29+'09M'!F29+'10M'!F29+'11M'!F29+'12M'!F29</f>
        <v>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0</v>
      </c>
      <c r="K29" s="142">
        <f>'01M'!K29+'13M'!K29+'02M'!K29+'03M'!K29+'04M'!K29+'05M'!K29+'06M'!K29+'07M'!K29+'08M'!K29+'09M'!K29+'10M'!K29+'11M'!K29+'12M'!K29</f>
        <v>0</v>
      </c>
      <c r="L29" s="96"/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0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0</v>
      </c>
      <c r="F30" s="95">
        <f>'01M'!F30+'13M'!F30+'02M'!F30+'03M'!F30+'04M'!F30+'05M'!F30+'06M'!F30+'07M'!F30+'08M'!F30+'09M'!F30+'10M'!F30+'11M'!F30+'12M'!F30</f>
        <v>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0</v>
      </c>
      <c r="K30" s="142">
        <f>'01M'!K30+'13M'!K30+'02M'!K30+'03M'!K30+'04M'!K30+'05M'!K30+'06M'!K30+'07M'!K30+'08M'!K30+'09M'!K30+'10M'!K30+'11M'!K30+'12M'!K30</f>
        <v>0</v>
      </c>
      <c r="L30" s="96"/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0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3168451</v>
      </c>
      <c r="D32" s="141">
        <f t="shared" si="2"/>
        <v>0</v>
      </c>
      <c r="E32" s="141">
        <f t="shared" si="2"/>
        <v>323569</v>
      </c>
      <c r="F32" s="141">
        <f t="shared" si="2"/>
        <v>93340</v>
      </c>
      <c r="G32" s="141">
        <f t="shared" si="2"/>
        <v>0</v>
      </c>
      <c r="H32" s="141">
        <f t="shared" si="2"/>
        <v>0</v>
      </c>
      <c r="I32" s="141">
        <f t="shared" si="2"/>
        <v>0</v>
      </c>
      <c r="J32" s="141">
        <f t="shared" si="2"/>
        <v>3585360</v>
      </c>
      <c r="K32" s="143">
        <f>SUM(K12:K31)</f>
        <v>0</v>
      </c>
      <c r="L32" s="141">
        <f>SUM(L12:L31)</f>
        <v>6614000</v>
      </c>
      <c r="M32" s="97">
        <f t="shared" si="0"/>
        <v>0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1266106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114775</v>
      </c>
      <c r="F42" s="95">
        <f>'01M'!F42+'13M'!F42+'02M'!F42+'03M'!F42+'04M'!F42+'05M'!F42+'06M'!F42+'07M'!F42+'08M'!F42+'09M'!F42+'10M'!F42+'11M'!F42+'12M'!F42</f>
        <v>13650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1394531</v>
      </c>
      <c r="K42" s="142">
        <f>'01M'!K42+'13M'!K42+'02M'!K42+'03M'!K42+'04M'!K42+'05M'!K42+'06M'!K42+'07M'!K42+'08M'!K42+'09M'!K42+'10M'!K42+'11M'!K42+'12M'!K42</f>
        <v>0</v>
      </c>
      <c r="L42" s="96">
        <v>2600000</v>
      </c>
      <c r="M42" s="97">
        <f t="shared" si="0"/>
        <v>0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1106959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13209</v>
      </c>
      <c r="F43" s="95">
        <f>'01M'!F43+'13M'!F43+'02M'!F43+'03M'!F43+'04M'!F43+'05M'!F43+'06M'!F43+'07M'!F43+'08M'!F43+'09M'!F43+'10M'!F43+'11M'!F43+'12M'!F43</f>
        <v>1950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1122118</v>
      </c>
      <c r="K43" s="142">
        <f>'01M'!K43+'13M'!K43+'02M'!K43+'03M'!K43+'04M'!K43+'05M'!K43+'06M'!K43+'07M'!K43+'08M'!K43+'09M'!K43+'10M'!K43+'11M'!K43+'12M'!K43</f>
        <v>0</v>
      </c>
      <c r="L43" s="96"/>
      <c r="M43" s="97">
        <f t="shared" si="0"/>
        <v>0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3232607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322245</v>
      </c>
      <c r="F44" s="95">
        <f>'01M'!F44+'13M'!F44+'02M'!F44+'03M'!F44+'04M'!F44+'05M'!F44+'06M'!F44+'07M'!F44+'08M'!F44+'09M'!F44+'10M'!F44+'11M'!F44+'12M'!F44</f>
        <v>42900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3597752</v>
      </c>
      <c r="K44" s="142">
        <f>'01M'!K44+'13M'!K44+'02M'!K44+'03M'!K44+'04M'!K44+'05M'!K44+'06M'!K44+'07M'!K44+'08M'!K44+'09M'!K44+'10M'!K44+'11M'!K44+'12M'!K44</f>
        <v>0</v>
      </c>
      <c r="L44" s="96">
        <v>6074000</v>
      </c>
      <c r="M44" s="97">
        <f t="shared" si="0"/>
        <v>0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6647692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666451</v>
      </c>
      <c r="F45" s="95">
        <f>'01M'!F45+'13M'!F45+'02M'!F45+'03M'!F45+'04M'!F45+'05M'!F45+'06M'!F45+'07M'!F45+'08M'!F45+'09M'!F45+'10M'!F45+'11M'!F45+'12M'!F45</f>
        <v>129675</v>
      </c>
      <c r="G45" s="95">
        <f>'01M'!G45+'13M'!G45+'02M'!G45+'03M'!G45+'04M'!G45+'05M'!G45+'06M'!G45+'07M'!G45+'08M'!G45+'09M'!G45+'10M'!G45+'11M'!G45+'12M'!G45</f>
        <v>26022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7469840</v>
      </c>
      <c r="K45" s="142">
        <f>'01M'!K45+'13M'!K45+'02M'!K45+'03M'!K45+'04M'!K45+'05M'!K45+'06M'!K45+'07M'!K45+'08M'!K45+'09M'!K45+'10M'!K45+'11M'!K45+'12M'!K45</f>
        <v>0</v>
      </c>
      <c r="L45" s="96">
        <v>13298000</v>
      </c>
      <c r="M45" s="97">
        <f t="shared" si="0"/>
        <v>0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27402809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2782629</v>
      </c>
      <c r="F46" s="95">
        <f>'01M'!F46+'13M'!F46+'02M'!F46+'03M'!F46+'04M'!F46+'05M'!F46+'06M'!F46+'07M'!F46+'08M'!F46+'09M'!F46+'10M'!F46+'11M'!F46+'12M'!F46</f>
        <v>799695</v>
      </c>
      <c r="G46" s="95">
        <f>'01M'!G46+'13M'!G46+'02M'!G46+'03M'!G46+'04M'!G46+'05M'!G46+'06M'!G46+'07M'!G46+'08M'!G46+'09M'!G46+'10M'!G46+'11M'!G46+'12M'!G46</f>
        <v>642955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31628088</v>
      </c>
      <c r="K46" s="142">
        <f>'01M'!K46+'13M'!K46+'02M'!K46+'03M'!K46+'04M'!K46+'05M'!K46+'06M'!K46+'07M'!K46+'08M'!K46+'09M'!K46+'10M'!K46+'11M'!K46+'12M'!K46</f>
        <v>0</v>
      </c>
      <c r="L46" s="96">
        <v>51765000</v>
      </c>
      <c r="M46" s="97">
        <f t="shared" si="0"/>
        <v>0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39656173</v>
      </c>
      <c r="D47" s="141">
        <f t="shared" si="4"/>
        <v>0</v>
      </c>
      <c r="E47" s="141">
        <f t="shared" si="4"/>
        <v>3899309</v>
      </c>
      <c r="F47" s="141">
        <f t="shared" si="4"/>
        <v>987870</v>
      </c>
      <c r="G47" s="141">
        <f t="shared" si="4"/>
        <v>668977</v>
      </c>
      <c r="H47" s="141">
        <f t="shared" si="4"/>
        <v>0</v>
      </c>
      <c r="I47" s="141">
        <f t="shared" si="4"/>
        <v>0</v>
      </c>
      <c r="J47" s="141">
        <f t="shared" si="4"/>
        <v>45212329</v>
      </c>
      <c r="K47" s="143">
        <f>SUM(K40:K46)</f>
        <v>0</v>
      </c>
      <c r="L47" s="141">
        <f>SUM(L40:L46)</f>
        <v>73737000</v>
      </c>
      <c r="M47" s="97">
        <f t="shared" si="0"/>
        <v>0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42824624</v>
      </c>
      <c r="D48" s="141">
        <f t="shared" si="5"/>
        <v>0</v>
      </c>
      <c r="E48" s="141">
        <f t="shared" si="5"/>
        <v>4222878</v>
      </c>
      <c r="F48" s="141">
        <f t="shared" si="5"/>
        <v>1081210</v>
      </c>
      <c r="G48" s="141">
        <f t="shared" si="5"/>
        <v>668977</v>
      </c>
      <c r="H48" s="141">
        <f t="shared" si="5"/>
        <v>0</v>
      </c>
      <c r="I48" s="141">
        <f t="shared" si="5"/>
        <v>0</v>
      </c>
      <c r="J48" s="141">
        <f t="shared" si="5"/>
        <v>48797689</v>
      </c>
      <c r="K48" s="143">
        <f>K32+K39+K47</f>
        <v>0</v>
      </c>
      <c r="L48" s="141">
        <f>L32+L39+L47</f>
        <v>80351000</v>
      </c>
      <c r="M48" s="97">
        <f t="shared" si="0"/>
        <v>0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514294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53200</v>
      </c>
      <c r="F49" s="95">
        <f>'01M'!F49+'13M'!F49+'02M'!F49+'03M'!F49+'04M'!F49+'05M'!F49+'06M'!F49+'07M'!F49+'08M'!F49+'09M'!F49+'10M'!F49+'11M'!F49+'12M'!F49</f>
        <v>10241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577735</v>
      </c>
      <c r="K49" s="142">
        <f>'01M'!K49+'13M'!K49+'02M'!K49+'03M'!K49+'04M'!K49+'05M'!K49+'06M'!K49+'07M'!K49+'08M'!K49+'09M'!K49+'10M'!K49+'11M'!K49+'12M'!K49</f>
        <v>0</v>
      </c>
      <c r="L49" s="96">
        <v>1041000</v>
      </c>
      <c r="M49" s="97">
        <f t="shared" si="0"/>
        <v>0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43338918</v>
      </c>
      <c r="D50" s="141">
        <f t="shared" si="6"/>
        <v>0</v>
      </c>
      <c r="E50" s="141">
        <f t="shared" si="6"/>
        <v>4276078</v>
      </c>
      <c r="F50" s="141">
        <f t="shared" si="6"/>
        <v>1091451</v>
      </c>
      <c r="G50" s="141">
        <f t="shared" si="6"/>
        <v>668977</v>
      </c>
      <c r="H50" s="141">
        <f t="shared" si="6"/>
        <v>0</v>
      </c>
      <c r="I50" s="141">
        <f t="shared" si="6"/>
        <v>0</v>
      </c>
      <c r="J50" s="141">
        <f t="shared" si="6"/>
        <v>49375424</v>
      </c>
      <c r="K50" s="143">
        <f>K48+K49</f>
        <v>0</v>
      </c>
      <c r="L50" s="141">
        <f>L48+L49</f>
        <v>81392000</v>
      </c>
      <c r="M50" s="97">
        <f t="shared" si="0"/>
        <v>0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63"/>
      <c r="M52" s="158"/>
      <c r="N52" s="159"/>
    </row>
    <row r="53" spans="1:14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58"/>
      <c r="N53" s="159"/>
    </row>
    <row r="54" spans="1:14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4" ht="12.75">
      <c r="A55" s="54" t="s">
        <v>26</v>
      </c>
      <c r="B55" s="55">
        <f>IF(A55="","",VLOOKUP(A55,$A$12:$B$50,2,FALSE))</f>
        <v>74</v>
      </c>
      <c r="C55" s="55">
        <v>91209</v>
      </c>
      <c r="D55" s="55"/>
      <c r="E55" s="55">
        <v>13209</v>
      </c>
      <c r="F55" s="55">
        <v>1950</v>
      </c>
      <c r="G55" s="55"/>
      <c r="H55" s="55"/>
      <c r="I55" s="55"/>
      <c r="J55" s="128"/>
      <c r="K55" s="55">
        <v>15</v>
      </c>
      <c r="L55" s="56">
        <v>19</v>
      </c>
      <c r="M55" s="158"/>
      <c r="N55" s="159"/>
    </row>
    <row r="56" spans="1:14" ht="12.75">
      <c r="A56" s="54" t="s">
        <v>63</v>
      </c>
      <c r="B56" s="55">
        <f>IF(A56="","",VLOOKUP(A56,$A$12:$B$50,2,FALSE))</f>
        <v>120</v>
      </c>
      <c r="C56" s="55">
        <v>134437</v>
      </c>
      <c r="D56" s="55"/>
      <c r="E56" s="55">
        <v>13907</v>
      </c>
      <c r="F56" s="55">
        <v>1950</v>
      </c>
      <c r="G56" s="55"/>
      <c r="H56" s="55"/>
      <c r="I56" s="55"/>
      <c r="J56" s="128">
        <v>150294</v>
      </c>
      <c r="K56" s="55">
        <v>6</v>
      </c>
      <c r="L56" s="56">
        <v>23</v>
      </c>
      <c r="M56" s="158"/>
      <c r="N56" s="159"/>
    </row>
    <row r="57" spans="1:14" ht="12.75">
      <c r="A57" s="58"/>
      <c r="B57" s="59">
        <f aca="true" t="shared" si="7" ref="B57:B74"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59"/>
      <c r="M57" s="158"/>
      <c r="N57" s="159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8"/>
      <c r="N58" s="159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128"/>
      <c r="K59" s="55"/>
      <c r="L59" s="55"/>
      <c r="M59" s="158"/>
      <c r="N59" s="159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131"/>
      <c r="K60" s="59"/>
      <c r="L60" s="59"/>
      <c r="M60" s="158"/>
      <c r="N60" s="159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131"/>
      <c r="K61" s="59"/>
      <c r="L61" s="59"/>
      <c r="M61" s="158"/>
      <c r="N61" s="159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90" t="s">
        <v>212</v>
      </c>
      <c r="C76" s="190"/>
      <c r="D76" s="190"/>
      <c r="E76" s="190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89" t="s">
        <v>211</v>
      </c>
      <c r="I77" s="189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166" t="s">
        <v>48</v>
      </c>
      <c r="I78" s="166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I2:J2"/>
    <mergeCell ref="I3:J3"/>
    <mergeCell ref="H77:I77"/>
    <mergeCell ref="H78:I78"/>
    <mergeCell ref="H5:N5"/>
    <mergeCell ref="B76:E76"/>
    <mergeCell ref="A5:F5"/>
    <mergeCell ref="A52:L52"/>
    <mergeCell ref="A53:A54"/>
    <mergeCell ref="K53:L53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5">
      <selection activeCell="G47" sqref="G4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 t="s">
        <v>208</v>
      </c>
      <c r="I2" s="179"/>
    </row>
    <row r="3" spans="1:9" ht="12.75">
      <c r="A3" s="3"/>
      <c r="G3" s="5" t="s">
        <v>77</v>
      </c>
      <c r="H3" s="178" t="s">
        <v>209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86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131747</v>
      </c>
      <c r="D16" s="41"/>
      <c r="E16" s="41">
        <v>13629</v>
      </c>
      <c r="F16" s="41">
        <v>1950</v>
      </c>
      <c r="G16" s="41"/>
      <c r="H16" s="41"/>
      <c r="I16" s="41"/>
      <c r="J16" s="42">
        <f t="shared" si="0"/>
        <v>147326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37758</v>
      </c>
      <c r="D23" s="41"/>
      <c r="E23" s="41">
        <v>3906</v>
      </c>
      <c r="F23" s="41">
        <v>1950</v>
      </c>
      <c r="G23" s="41"/>
      <c r="H23" s="41"/>
      <c r="I23" s="41"/>
      <c r="J23" s="42">
        <f t="shared" si="0"/>
        <v>43614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70580</v>
      </c>
      <c r="D25" s="41"/>
      <c r="E25" s="41">
        <v>7301</v>
      </c>
      <c r="F25" s="41">
        <v>3640</v>
      </c>
      <c r="G25" s="41"/>
      <c r="H25" s="41"/>
      <c r="I25" s="41"/>
      <c r="J25" s="42">
        <f t="shared" si="0"/>
        <v>81521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40600</v>
      </c>
      <c r="D26" s="41"/>
      <c r="E26" s="41">
        <v>4200</v>
      </c>
      <c r="F26" s="41">
        <v>1950</v>
      </c>
      <c r="G26" s="41"/>
      <c r="H26" s="41"/>
      <c r="I26" s="41"/>
      <c r="J26" s="42">
        <f t="shared" si="0"/>
        <v>46750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48256</v>
      </c>
      <c r="D27" s="41"/>
      <c r="E27" s="41">
        <v>4992</v>
      </c>
      <c r="F27" s="41">
        <v>1950</v>
      </c>
      <c r="G27" s="41"/>
      <c r="H27" s="41"/>
      <c r="I27" s="41"/>
      <c r="J27" s="42">
        <f t="shared" si="0"/>
        <v>55198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328941</v>
      </c>
      <c r="D32" s="45">
        <f>SUM(D12:D31)</f>
        <v>0</v>
      </c>
      <c r="E32" s="45">
        <f t="shared" si="1"/>
        <v>34028</v>
      </c>
      <c r="F32" s="45">
        <f t="shared" si="1"/>
        <v>11440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374409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149088</v>
      </c>
      <c r="D42" s="41"/>
      <c r="E42" s="41">
        <v>15423</v>
      </c>
      <c r="F42" s="41">
        <v>1950</v>
      </c>
      <c r="G42" s="41"/>
      <c r="H42" s="41"/>
      <c r="I42" s="41"/>
      <c r="J42" s="42">
        <f t="shared" si="0"/>
        <v>166461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1106959</v>
      </c>
      <c r="D43" s="41"/>
      <c r="E43" s="41">
        <v>13209</v>
      </c>
      <c r="F43" s="41">
        <v>1950</v>
      </c>
      <c r="G43" s="41"/>
      <c r="H43" s="41"/>
      <c r="I43" s="41"/>
      <c r="J43" s="42">
        <f t="shared" si="0"/>
        <v>1122118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488613</v>
      </c>
      <c r="D44" s="41"/>
      <c r="E44" s="41">
        <v>38381</v>
      </c>
      <c r="F44" s="41">
        <v>7800</v>
      </c>
      <c r="G44" s="41"/>
      <c r="H44" s="41"/>
      <c r="I44" s="41"/>
      <c r="J44" s="42">
        <f t="shared" si="0"/>
        <v>534794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829539</v>
      </c>
      <c r="D45" s="41"/>
      <c r="E45" s="41">
        <v>85814</v>
      </c>
      <c r="F45" s="41">
        <v>19500</v>
      </c>
      <c r="G45" s="41"/>
      <c r="H45" s="41"/>
      <c r="I45" s="41"/>
      <c r="J45" s="42">
        <f t="shared" si="0"/>
        <v>934853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3094592</v>
      </c>
      <c r="D46" s="41"/>
      <c r="E46" s="41">
        <v>314825</v>
      </c>
      <c r="F46" s="41">
        <v>119795</v>
      </c>
      <c r="G46" s="41">
        <v>118615</v>
      </c>
      <c r="H46" s="41"/>
      <c r="I46" s="41"/>
      <c r="J46" s="42">
        <f t="shared" si="0"/>
        <v>3647827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5668791</v>
      </c>
      <c r="D47" s="45">
        <f>SUM(D40:D46)</f>
        <v>0</v>
      </c>
      <c r="E47" s="45">
        <f t="shared" si="3"/>
        <v>467652</v>
      </c>
      <c r="F47" s="45">
        <f t="shared" si="3"/>
        <v>150995</v>
      </c>
      <c r="G47" s="45">
        <f t="shared" si="3"/>
        <v>118615</v>
      </c>
      <c r="H47" s="45">
        <f t="shared" si="3"/>
        <v>0</v>
      </c>
      <c r="I47" s="45">
        <f t="shared" si="3"/>
        <v>0</v>
      </c>
      <c r="J47" s="42">
        <f t="shared" si="0"/>
        <v>6406053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5997732</v>
      </c>
      <c r="D48" s="45">
        <f>D32+D39+D47</f>
        <v>0</v>
      </c>
      <c r="E48" s="45">
        <f t="shared" si="4"/>
        <v>501680</v>
      </c>
      <c r="F48" s="45">
        <f t="shared" si="4"/>
        <v>162435</v>
      </c>
      <c r="G48" s="45">
        <f t="shared" si="4"/>
        <v>118615</v>
      </c>
      <c r="H48" s="45">
        <f t="shared" si="4"/>
        <v>0</v>
      </c>
      <c r="I48" s="45">
        <f t="shared" si="4"/>
        <v>0</v>
      </c>
      <c r="J48" s="42">
        <f t="shared" si="0"/>
        <v>6780462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59576</v>
      </c>
      <c r="D49" s="49"/>
      <c r="E49" s="49">
        <v>6163</v>
      </c>
      <c r="F49" s="49">
        <v>1463</v>
      </c>
      <c r="G49" s="49"/>
      <c r="H49" s="49"/>
      <c r="I49" s="49"/>
      <c r="J49" s="42">
        <f t="shared" si="0"/>
        <v>67202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6057308</v>
      </c>
      <c r="D50" s="45">
        <f>D48+D49</f>
        <v>0</v>
      </c>
      <c r="E50" s="45">
        <f t="shared" si="5"/>
        <v>507843</v>
      </c>
      <c r="F50" s="45">
        <f t="shared" si="5"/>
        <v>163898</v>
      </c>
      <c r="G50" s="45">
        <f t="shared" si="5"/>
        <v>118615</v>
      </c>
      <c r="H50" s="45">
        <f t="shared" si="5"/>
        <v>0</v>
      </c>
      <c r="I50" s="45">
        <f t="shared" si="5"/>
        <v>0</v>
      </c>
      <c r="J50" s="42">
        <f t="shared" si="0"/>
        <v>6847664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26</v>
      </c>
      <c r="B55" s="55">
        <f>IF(A55="","",VLOOKUP(A55,$A$12:$B$50,2,FALSE))</f>
        <v>74</v>
      </c>
      <c r="C55" s="55">
        <v>91209</v>
      </c>
      <c r="D55" s="55"/>
      <c r="E55" s="55">
        <v>13209</v>
      </c>
      <c r="F55" s="55">
        <v>1950</v>
      </c>
      <c r="G55" s="55"/>
      <c r="H55" s="55"/>
      <c r="I55" s="55"/>
      <c r="J55" s="128"/>
      <c r="K55" s="55">
        <v>15</v>
      </c>
      <c r="L55" s="56">
        <v>19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 t="s">
        <v>215</v>
      </c>
      <c r="C60" s="190"/>
      <c r="D60" s="190"/>
      <c r="E60" s="190"/>
      <c r="F60" s="62"/>
    </row>
    <row r="61" spans="8:9" ht="12.75">
      <c r="H61" s="189" t="s">
        <v>211</v>
      </c>
      <c r="I61" s="189"/>
    </row>
    <row r="62" spans="8:9" ht="12.75">
      <c r="H62" s="188" t="s">
        <v>48</v>
      </c>
      <c r="I62" s="188"/>
    </row>
  </sheetData>
  <sheetProtection/>
  <mergeCells count="10">
    <mergeCell ref="K53:L53"/>
    <mergeCell ref="A52:L52"/>
    <mergeCell ref="H62:I62"/>
    <mergeCell ref="A5:E5"/>
    <mergeCell ref="G5:J5"/>
    <mergeCell ref="A53:A54"/>
    <mergeCell ref="H2:I2"/>
    <mergeCell ref="H3:I3"/>
    <mergeCell ref="B60:E60"/>
    <mergeCell ref="H61:I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8">
      <selection activeCell="H46" sqref="H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208</v>
      </c>
      <c r="L2" s="179"/>
    </row>
    <row r="3" spans="1:12" ht="12.75">
      <c r="A3" s="3"/>
      <c r="H3" s="4"/>
      <c r="I3" s="4"/>
      <c r="J3" s="5" t="s">
        <v>77</v>
      </c>
      <c r="K3" s="178" t="s">
        <v>209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87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112394</v>
      </c>
      <c r="D16" s="41"/>
      <c r="E16" s="41"/>
      <c r="F16" s="41"/>
      <c r="G16" s="41"/>
      <c r="H16" s="41"/>
      <c r="I16" s="41"/>
      <c r="J16" s="41"/>
      <c r="K16" s="42">
        <f t="shared" si="0"/>
        <v>112394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76240</v>
      </c>
      <c r="D23" s="41"/>
      <c r="E23" s="41"/>
      <c r="F23" s="41"/>
      <c r="G23" s="41"/>
      <c r="H23" s="41"/>
      <c r="I23" s="41"/>
      <c r="J23" s="41"/>
      <c r="K23" s="42">
        <f t="shared" si="0"/>
        <v>76240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147809</v>
      </c>
      <c r="D25" s="41"/>
      <c r="E25" s="41"/>
      <c r="F25" s="41"/>
      <c r="G25" s="41"/>
      <c r="H25" s="41"/>
      <c r="I25" s="41"/>
      <c r="J25" s="41"/>
      <c r="K25" s="42">
        <f t="shared" si="0"/>
        <v>147809</v>
      </c>
      <c r="L25" s="41"/>
      <c r="M25" s="41">
        <v>2</v>
      </c>
      <c r="N25" s="41">
        <v>2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>
        <v>1</v>
      </c>
    </row>
    <row r="27" spans="1:14" ht="12.75">
      <c r="A27" s="39" t="s">
        <v>35</v>
      </c>
      <c r="B27" s="40">
        <v>86</v>
      </c>
      <c r="C27" s="41">
        <v>189265</v>
      </c>
      <c r="D27" s="41"/>
      <c r="E27" s="41"/>
      <c r="F27" s="41"/>
      <c r="G27" s="41"/>
      <c r="H27" s="41"/>
      <c r="I27" s="41"/>
      <c r="J27" s="41"/>
      <c r="K27" s="42">
        <f t="shared" si="0"/>
        <v>189265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525708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525708</v>
      </c>
      <c r="L32" s="45">
        <f>SUM(L12:L31)</f>
        <v>0</v>
      </c>
      <c r="M32" s="45">
        <f>SUM(M12:M31)</f>
        <v>6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257050</v>
      </c>
      <c r="D42" s="41"/>
      <c r="E42" s="41"/>
      <c r="F42" s="41"/>
      <c r="G42" s="41"/>
      <c r="H42" s="41"/>
      <c r="I42" s="41"/>
      <c r="J42" s="41"/>
      <c r="K42" s="42">
        <f t="shared" si="0"/>
        <v>257050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606558</v>
      </c>
      <c r="D44" s="41"/>
      <c r="E44" s="41"/>
      <c r="F44" s="41"/>
      <c r="G44" s="41"/>
      <c r="H44" s="41"/>
      <c r="I44" s="41"/>
      <c r="J44" s="41"/>
      <c r="K44" s="42">
        <f t="shared" si="0"/>
        <v>606558</v>
      </c>
      <c r="L44" s="41"/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1008053</v>
      </c>
      <c r="D45" s="41"/>
      <c r="E45" s="41"/>
      <c r="F45" s="41"/>
      <c r="G45" s="41"/>
      <c r="H45" s="41"/>
      <c r="I45" s="41"/>
      <c r="J45" s="41"/>
      <c r="K45" s="42">
        <f t="shared" si="0"/>
        <v>1008053</v>
      </c>
      <c r="L45" s="41"/>
      <c r="M45" s="41">
        <v>9</v>
      </c>
      <c r="N45" s="41">
        <v>9</v>
      </c>
    </row>
    <row r="46" spans="1:14" ht="12.75">
      <c r="A46" s="48" t="s">
        <v>63</v>
      </c>
      <c r="B46" s="40">
        <v>120</v>
      </c>
      <c r="C46" s="41">
        <v>4266033</v>
      </c>
      <c r="D46" s="41"/>
      <c r="E46" s="41"/>
      <c r="F46" s="41"/>
      <c r="G46" s="41"/>
      <c r="H46" s="41"/>
      <c r="I46" s="41"/>
      <c r="J46" s="41"/>
      <c r="K46" s="42">
        <f t="shared" si="0"/>
        <v>4266033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6137694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6137694</v>
      </c>
      <c r="L47" s="45">
        <f>SUM(L40:L46)</f>
        <v>0</v>
      </c>
      <c r="M47" s="45">
        <f>SUM(M40:M46)</f>
        <v>13</v>
      </c>
      <c r="N47" s="45">
        <f>SUM(N40:N46)</f>
        <v>13</v>
      </c>
    </row>
    <row r="48" spans="1:14" ht="12.75">
      <c r="A48" s="44" t="s">
        <v>119</v>
      </c>
      <c r="B48" s="45">
        <v>152</v>
      </c>
      <c r="C48" s="45">
        <f>C32+C39+C47</f>
        <v>6663402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6663402</v>
      </c>
      <c r="L48" s="45">
        <f>L32+L39+L47</f>
        <v>0</v>
      </c>
      <c r="M48" s="45">
        <f>M32+M39+M47</f>
        <v>19</v>
      </c>
      <c r="N48" s="45">
        <f>N32+N39+N47</f>
        <v>20</v>
      </c>
    </row>
    <row r="49" spans="1:14" ht="12.75">
      <c r="A49" s="44" t="s">
        <v>51</v>
      </c>
      <c r="B49" s="45">
        <v>158</v>
      </c>
      <c r="C49" s="49">
        <v>93618</v>
      </c>
      <c r="D49" s="49"/>
      <c r="E49" s="49"/>
      <c r="F49" s="49"/>
      <c r="G49" s="49"/>
      <c r="H49" s="49"/>
      <c r="I49" s="49"/>
      <c r="J49" s="49"/>
      <c r="K49" s="42">
        <f t="shared" si="0"/>
        <v>93618</v>
      </c>
      <c r="L49" s="49"/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6757020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6757020</v>
      </c>
      <c r="L50" s="45">
        <f>L48+L49</f>
        <v>0</v>
      </c>
      <c r="M50" s="45">
        <f>M48+M49</f>
        <v>21</v>
      </c>
      <c r="N50" s="45">
        <f>N48+N49</f>
        <v>22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0" t="s">
        <v>210</v>
      </c>
      <c r="C60" s="160"/>
      <c r="D60" s="160"/>
      <c r="E60" s="62"/>
    </row>
    <row r="61" spans="10:11" ht="12.75">
      <c r="J61" s="189" t="s">
        <v>211</v>
      </c>
      <c r="K61" s="189"/>
    </row>
    <row r="62" spans="10:11" ht="12.75">
      <c r="J62" s="188" t="s">
        <v>48</v>
      </c>
      <c r="K62" s="188"/>
    </row>
  </sheetData>
  <sheetProtection/>
  <mergeCells count="13">
    <mergeCell ref="K2:L2"/>
    <mergeCell ref="J61:K61"/>
    <mergeCell ref="J62:K62"/>
    <mergeCell ref="F5:M5"/>
    <mergeCell ref="N7:N8"/>
    <mergeCell ref="C7:D7"/>
    <mergeCell ref="M9:N10"/>
    <mergeCell ref="K3:L3"/>
    <mergeCell ref="A53:A54"/>
    <mergeCell ref="A52:M52"/>
    <mergeCell ref="A5:D5"/>
    <mergeCell ref="C10:D10"/>
    <mergeCell ref="M7:M8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7">
      <selection activeCell="E43" sqref="E4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 t="s">
        <v>208</v>
      </c>
      <c r="I2" s="179"/>
    </row>
    <row r="3" spans="1:9" ht="12.75">
      <c r="A3" s="3"/>
      <c r="G3" s="5" t="s">
        <v>77</v>
      </c>
      <c r="H3" s="178" t="s">
        <v>209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164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32595</v>
      </c>
      <c r="D16" s="41"/>
      <c r="E16" s="41">
        <v>3372</v>
      </c>
      <c r="F16" s="41"/>
      <c r="G16" s="41"/>
      <c r="H16" s="41"/>
      <c r="I16" s="41"/>
      <c r="J16" s="42">
        <f t="shared" si="0"/>
        <v>35967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22110</v>
      </c>
      <c r="D23" s="41"/>
      <c r="E23" s="41">
        <v>2287</v>
      </c>
      <c r="F23" s="41"/>
      <c r="G23" s="41"/>
      <c r="H23" s="41"/>
      <c r="I23" s="41"/>
      <c r="J23" s="42">
        <f t="shared" si="0"/>
        <v>24397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42865</v>
      </c>
      <c r="D25" s="41"/>
      <c r="E25" s="41">
        <v>4435</v>
      </c>
      <c r="F25" s="41"/>
      <c r="G25" s="41"/>
      <c r="H25" s="41"/>
      <c r="I25" s="41"/>
      <c r="J25" s="42">
        <f t="shared" si="0"/>
        <v>47300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54887</v>
      </c>
      <c r="D27" s="41"/>
      <c r="E27" s="41">
        <v>5678</v>
      </c>
      <c r="F27" s="41"/>
      <c r="G27" s="41"/>
      <c r="H27" s="41"/>
      <c r="I27" s="41"/>
      <c r="J27" s="42">
        <f t="shared" si="0"/>
        <v>60565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152457</v>
      </c>
      <c r="D32" s="45">
        <f>SUM(D12:D31)</f>
        <v>0</v>
      </c>
      <c r="E32" s="45">
        <f t="shared" si="1"/>
        <v>15772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168229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74544</v>
      </c>
      <c r="D42" s="41"/>
      <c r="E42" s="41">
        <v>7712</v>
      </c>
      <c r="F42" s="41"/>
      <c r="G42" s="41"/>
      <c r="H42" s="41"/>
      <c r="I42" s="41"/>
      <c r="J42" s="42">
        <f t="shared" si="0"/>
        <v>82256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175900</v>
      </c>
      <c r="D44" s="41"/>
      <c r="E44" s="41">
        <v>18196</v>
      </c>
      <c r="F44" s="41"/>
      <c r="G44" s="41"/>
      <c r="H44" s="41"/>
      <c r="I44" s="41"/>
      <c r="J44" s="42">
        <f t="shared" si="0"/>
        <v>194096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292337</v>
      </c>
      <c r="D45" s="41"/>
      <c r="E45" s="41">
        <v>30242</v>
      </c>
      <c r="F45" s="41"/>
      <c r="G45" s="41"/>
      <c r="H45" s="41"/>
      <c r="I45" s="41"/>
      <c r="J45" s="42">
        <f t="shared" si="0"/>
        <v>322579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1237152</v>
      </c>
      <c r="D46" s="41"/>
      <c r="E46" s="41">
        <v>127980</v>
      </c>
      <c r="F46" s="41"/>
      <c r="G46" s="41"/>
      <c r="H46" s="41"/>
      <c r="I46" s="41"/>
      <c r="J46" s="42">
        <f t="shared" si="0"/>
        <v>1365132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1779933</v>
      </c>
      <c r="D47" s="45">
        <f>SUM(D40:D46)</f>
        <v>0</v>
      </c>
      <c r="E47" s="45">
        <f t="shared" si="3"/>
        <v>184130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1964063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1932390</v>
      </c>
      <c r="D48" s="45">
        <f>D32+D39+D47</f>
        <v>0</v>
      </c>
      <c r="E48" s="45">
        <f t="shared" si="4"/>
        <v>199902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2132292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27150</v>
      </c>
      <c r="D49" s="49"/>
      <c r="E49" s="49">
        <v>2808</v>
      </c>
      <c r="F49" s="49"/>
      <c r="G49" s="49"/>
      <c r="H49" s="49"/>
      <c r="I49" s="49"/>
      <c r="J49" s="42">
        <f t="shared" si="0"/>
        <v>29958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1959540</v>
      </c>
      <c r="D50" s="45">
        <f>D48+D49</f>
        <v>0</v>
      </c>
      <c r="E50" s="45">
        <f t="shared" si="5"/>
        <v>202710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2162250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 t="s">
        <v>212</v>
      </c>
      <c r="C60" s="190"/>
      <c r="D60" s="190"/>
      <c r="E60" s="190"/>
      <c r="F60" s="62"/>
    </row>
    <row r="61" spans="8:9" ht="12.75">
      <c r="H61" s="189" t="s">
        <v>211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3">
      <selection activeCell="H28" sqref="H2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208</v>
      </c>
      <c r="L2" s="179"/>
    </row>
    <row r="3" spans="1:12" ht="12.75">
      <c r="A3" s="3"/>
      <c r="H3" s="4"/>
      <c r="I3" s="4"/>
      <c r="J3" s="5" t="s">
        <v>77</v>
      </c>
      <c r="K3" s="178" t="s">
        <v>209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88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405900</v>
      </c>
      <c r="D16" s="41"/>
      <c r="E16" s="41"/>
      <c r="F16" s="41"/>
      <c r="G16" s="41">
        <v>40000</v>
      </c>
      <c r="H16" s="41"/>
      <c r="I16" s="41"/>
      <c r="J16" s="41">
        <v>65250</v>
      </c>
      <c r="K16" s="42">
        <f t="shared" si="0"/>
        <v>511150</v>
      </c>
      <c r="L16" s="41">
        <v>19325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134300</v>
      </c>
      <c r="D23" s="41"/>
      <c r="E23" s="41"/>
      <c r="F23" s="41"/>
      <c r="G23" s="41">
        <v>4784</v>
      </c>
      <c r="H23" s="41"/>
      <c r="I23" s="41"/>
      <c r="J23" s="41">
        <v>22042</v>
      </c>
      <c r="K23" s="42">
        <f t="shared" si="0"/>
        <v>161126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281600</v>
      </c>
      <c r="D25" s="41"/>
      <c r="E25" s="41"/>
      <c r="F25" s="41"/>
      <c r="G25" s="41"/>
      <c r="H25" s="41"/>
      <c r="I25" s="41"/>
      <c r="J25" s="41">
        <v>45983</v>
      </c>
      <c r="K25" s="42">
        <f t="shared" si="0"/>
        <v>327583</v>
      </c>
      <c r="L25" s="41"/>
      <c r="M25" s="41">
        <v>2</v>
      </c>
      <c r="N25" s="41">
        <v>2</v>
      </c>
    </row>
    <row r="26" spans="1:14" ht="12.75">
      <c r="A26" s="39" t="s">
        <v>34</v>
      </c>
      <c r="B26" s="40">
        <v>85</v>
      </c>
      <c r="C26" s="41">
        <v>146300</v>
      </c>
      <c r="D26" s="41"/>
      <c r="E26" s="41"/>
      <c r="F26" s="41"/>
      <c r="G26" s="41"/>
      <c r="H26" s="41"/>
      <c r="I26" s="41"/>
      <c r="J26" s="41">
        <v>23859</v>
      </c>
      <c r="K26" s="42">
        <f t="shared" si="0"/>
        <v>170159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385100</v>
      </c>
      <c r="D27" s="41"/>
      <c r="E27" s="41"/>
      <c r="F27" s="41"/>
      <c r="G27" s="41"/>
      <c r="H27" s="41"/>
      <c r="I27" s="41"/>
      <c r="J27" s="41">
        <v>61841</v>
      </c>
      <c r="K27" s="42">
        <f t="shared" si="0"/>
        <v>446941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1353200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44784</v>
      </c>
      <c r="H32" s="45">
        <f t="shared" si="1"/>
        <v>0</v>
      </c>
      <c r="I32" s="45">
        <f t="shared" si="1"/>
        <v>0</v>
      </c>
      <c r="J32" s="45">
        <f t="shared" si="1"/>
        <v>218975</v>
      </c>
      <c r="K32" s="42">
        <f t="shared" si="0"/>
        <v>1616959</v>
      </c>
      <c r="L32" s="45">
        <f>SUM(L12:L31)</f>
        <v>19325</v>
      </c>
      <c r="M32" s="45">
        <f>SUM(M12:M31)</f>
        <v>7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5798</v>
      </c>
      <c r="G42" s="41">
        <v>114069</v>
      </c>
      <c r="H42" s="41"/>
      <c r="I42" s="41"/>
      <c r="J42" s="41">
        <v>85682</v>
      </c>
      <c r="K42" s="42">
        <f t="shared" si="0"/>
        <v>639975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>SUM(C43:J43)</f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811650</v>
      </c>
      <c r="D44" s="41">
        <v>73050</v>
      </c>
      <c r="E44" s="41">
        <v>243495</v>
      </c>
      <c r="F44" s="41">
        <v>46380</v>
      </c>
      <c r="G44" s="41">
        <v>96578</v>
      </c>
      <c r="H44" s="41"/>
      <c r="I44" s="41"/>
      <c r="J44" s="41">
        <v>206010</v>
      </c>
      <c r="K44" s="42">
        <f t="shared" si="0"/>
        <v>1477163</v>
      </c>
      <c r="L44" s="41">
        <v>73600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1891362</v>
      </c>
      <c r="D45" s="41">
        <v>180166</v>
      </c>
      <c r="E45" s="41">
        <v>410756</v>
      </c>
      <c r="F45" s="41">
        <v>46380</v>
      </c>
      <c r="G45" s="41">
        <v>76914</v>
      </c>
      <c r="H45" s="41">
        <v>45498</v>
      </c>
      <c r="I45" s="41"/>
      <c r="J45" s="41">
        <v>388051</v>
      </c>
      <c r="K45" s="42">
        <f t="shared" si="0"/>
        <v>3039127</v>
      </c>
      <c r="L45" s="41">
        <v>206717</v>
      </c>
      <c r="M45" s="41">
        <v>10</v>
      </c>
      <c r="N45" s="41">
        <v>10</v>
      </c>
    </row>
    <row r="46" spans="1:14" ht="12.75">
      <c r="A46" s="48" t="s">
        <v>63</v>
      </c>
      <c r="B46" s="40">
        <v>120</v>
      </c>
      <c r="C46" s="41">
        <v>7236138</v>
      </c>
      <c r="D46" s="41">
        <v>881650</v>
      </c>
      <c r="E46" s="41">
        <v>986681</v>
      </c>
      <c r="F46" s="41">
        <v>9663</v>
      </c>
      <c r="G46" s="41">
        <v>1422496</v>
      </c>
      <c r="H46" s="41">
        <v>235004</v>
      </c>
      <c r="I46" s="41"/>
      <c r="J46" s="41">
        <v>1548884</v>
      </c>
      <c r="K46" s="42">
        <f t="shared" si="0"/>
        <v>12320516</v>
      </c>
      <c r="L46" s="41">
        <v>901583</v>
      </c>
      <c r="M46" s="41">
        <v>61</v>
      </c>
      <c r="N46" s="41">
        <v>61</v>
      </c>
    </row>
    <row r="47" spans="1:14" ht="12.75">
      <c r="A47" s="44" t="s">
        <v>74</v>
      </c>
      <c r="B47" s="45">
        <v>121</v>
      </c>
      <c r="C47" s="45">
        <f>SUM(C40:C46)</f>
        <v>10248350</v>
      </c>
      <c r="D47" s="45">
        <f aca="true" t="shared" si="3" ref="D47:J47">SUM(D40:D46)</f>
        <v>1167332</v>
      </c>
      <c r="E47" s="45">
        <f t="shared" si="3"/>
        <v>1733692</v>
      </c>
      <c r="F47" s="45">
        <f t="shared" si="3"/>
        <v>108221</v>
      </c>
      <c r="G47" s="45">
        <f t="shared" si="3"/>
        <v>1710057</v>
      </c>
      <c r="H47" s="45">
        <f t="shared" si="3"/>
        <v>280502</v>
      </c>
      <c r="I47" s="45">
        <f t="shared" si="3"/>
        <v>0</v>
      </c>
      <c r="J47" s="45">
        <f t="shared" si="3"/>
        <v>2228627</v>
      </c>
      <c r="K47" s="42">
        <f t="shared" si="0"/>
        <v>17476781</v>
      </c>
      <c r="L47" s="45">
        <f>SUM(L40:L46)</f>
        <v>1181900</v>
      </c>
      <c r="M47" s="45">
        <f>SUM(M40:M46)</f>
        <v>75</v>
      </c>
      <c r="N47" s="45">
        <f>SUM(N40:N46)</f>
        <v>75</v>
      </c>
    </row>
    <row r="48" spans="1:14" ht="12.75">
      <c r="A48" s="44" t="s">
        <v>119</v>
      </c>
      <c r="B48" s="45">
        <v>152</v>
      </c>
      <c r="C48" s="45">
        <f>C32+C39+C47</f>
        <v>11601550</v>
      </c>
      <c r="D48" s="45">
        <f aca="true" t="shared" si="4" ref="D48:J48">D32+D39+D47</f>
        <v>1167332</v>
      </c>
      <c r="E48" s="45">
        <f t="shared" si="4"/>
        <v>1733692</v>
      </c>
      <c r="F48" s="45">
        <f t="shared" si="4"/>
        <v>108221</v>
      </c>
      <c r="G48" s="45">
        <f t="shared" si="4"/>
        <v>1754841</v>
      </c>
      <c r="H48" s="45">
        <f t="shared" si="4"/>
        <v>280502</v>
      </c>
      <c r="I48" s="45">
        <f t="shared" si="4"/>
        <v>0</v>
      </c>
      <c r="J48" s="45">
        <f t="shared" si="4"/>
        <v>2447602</v>
      </c>
      <c r="K48" s="42">
        <f t="shared" si="0"/>
        <v>19093740</v>
      </c>
      <c r="L48" s="45">
        <f>L32+L39+L47</f>
        <v>1201225</v>
      </c>
      <c r="M48" s="45">
        <f>M32+M39+M47</f>
        <v>82</v>
      </c>
      <c r="N48" s="45">
        <f>N32+N39+N47</f>
        <v>82</v>
      </c>
    </row>
    <row r="49" spans="1:14" ht="12.75">
      <c r="A49" s="44" t="s">
        <v>51</v>
      </c>
      <c r="B49" s="45">
        <v>158</v>
      </c>
      <c r="C49" s="49">
        <v>224900</v>
      </c>
      <c r="D49" s="49"/>
      <c r="E49" s="49"/>
      <c r="F49" s="49"/>
      <c r="G49" s="49"/>
      <c r="H49" s="49"/>
      <c r="I49" s="49"/>
      <c r="J49" s="49">
        <v>33117</v>
      </c>
      <c r="K49" s="42">
        <f t="shared" si="0"/>
        <v>258017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11826450</v>
      </c>
      <c r="D50" s="45">
        <f aca="true" t="shared" si="5" ref="D50:J50">D48+D49</f>
        <v>1167332</v>
      </c>
      <c r="E50" s="45">
        <f t="shared" si="5"/>
        <v>1733692</v>
      </c>
      <c r="F50" s="45">
        <f t="shared" si="5"/>
        <v>108221</v>
      </c>
      <c r="G50" s="45">
        <f t="shared" si="5"/>
        <v>1754841</v>
      </c>
      <c r="H50" s="45">
        <f t="shared" si="5"/>
        <v>280502</v>
      </c>
      <c r="I50" s="45">
        <f t="shared" si="5"/>
        <v>0</v>
      </c>
      <c r="J50" s="45">
        <f t="shared" si="5"/>
        <v>2480719</v>
      </c>
      <c r="K50" s="42">
        <f t="shared" si="0"/>
        <v>19351757</v>
      </c>
      <c r="L50" s="45">
        <f>L48+L49</f>
        <v>1201225</v>
      </c>
      <c r="M50" s="45">
        <f>M48+M49</f>
        <v>82</v>
      </c>
      <c r="N50" s="45">
        <f>N48+N49</f>
        <v>82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 t="s">
        <v>214</v>
      </c>
      <c r="C60" s="190"/>
      <c r="D60" s="190"/>
      <c r="E60" s="62"/>
    </row>
    <row r="61" spans="10:11" ht="12.75">
      <c r="J61" s="189" t="s">
        <v>211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9">
      <selection activeCell="G47" sqref="G4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 t="s">
        <v>208</v>
      </c>
      <c r="I2" s="179"/>
    </row>
    <row r="3" spans="1:9" ht="12.75">
      <c r="A3" s="3"/>
      <c r="G3" s="5" t="s">
        <v>77</v>
      </c>
      <c r="H3" s="178" t="s">
        <v>209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165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153837</v>
      </c>
      <c r="D16" s="41"/>
      <c r="E16" s="41">
        <v>15915</v>
      </c>
      <c r="F16" s="41">
        <v>1950</v>
      </c>
      <c r="G16" s="41"/>
      <c r="H16" s="41"/>
      <c r="I16" s="41"/>
      <c r="J16" s="42">
        <f t="shared" si="0"/>
        <v>171702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46727</v>
      </c>
      <c r="D23" s="41"/>
      <c r="E23" s="41">
        <v>4835</v>
      </c>
      <c r="F23" s="41">
        <v>1950</v>
      </c>
      <c r="G23" s="41"/>
      <c r="H23" s="41"/>
      <c r="I23" s="41"/>
      <c r="J23" s="42">
        <f t="shared" si="0"/>
        <v>53512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95001</v>
      </c>
      <c r="D25" s="41"/>
      <c r="E25" s="41">
        <v>9827</v>
      </c>
      <c r="F25" s="41">
        <v>3900</v>
      </c>
      <c r="G25" s="41"/>
      <c r="H25" s="41"/>
      <c r="I25" s="41"/>
      <c r="J25" s="42">
        <f t="shared" si="0"/>
        <v>108728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49347</v>
      </c>
      <c r="D26" s="41"/>
      <c r="E26" s="41">
        <v>5105</v>
      </c>
      <c r="F26" s="41">
        <v>1950</v>
      </c>
      <c r="G26" s="41"/>
      <c r="H26" s="41"/>
      <c r="I26" s="41"/>
      <c r="J26" s="42">
        <f t="shared" si="0"/>
        <v>56402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129614</v>
      </c>
      <c r="D27" s="41"/>
      <c r="E27" s="41">
        <v>13408</v>
      </c>
      <c r="F27" s="41">
        <v>3900</v>
      </c>
      <c r="G27" s="41"/>
      <c r="H27" s="41"/>
      <c r="I27" s="41"/>
      <c r="J27" s="42">
        <f t="shared" si="0"/>
        <v>146922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474526</v>
      </c>
      <c r="D32" s="45">
        <f>SUM(D12:D31)</f>
        <v>0</v>
      </c>
      <c r="E32" s="45">
        <f t="shared" si="1"/>
        <v>49090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537266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185593</v>
      </c>
      <c r="D42" s="41"/>
      <c r="E42" s="41">
        <v>19198</v>
      </c>
      <c r="F42" s="41">
        <v>1950</v>
      </c>
      <c r="G42" s="41"/>
      <c r="H42" s="41"/>
      <c r="I42" s="41"/>
      <c r="J42" s="42">
        <f>SUM(C42:I42)</f>
        <v>206741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449723</v>
      </c>
      <c r="D44" s="41"/>
      <c r="E44" s="41">
        <v>46523</v>
      </c>
      <c r="F44" s="41">
        <v>5850</v>
      </c>
      <c r="G44" s="41"/>
      <c r="H44" s="41"/>
      <c r="I44" s="41"/>
      <c r="J44" s="42">
        <f t="shared" si="0"/>
        <v>502096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896945</v>
      </c>
      <c r="D45" s="41"/>
      <c r="E45" s="41">
        <v>92788</v>
      </c>
      <c r="F45" s="41">
        <v>17550</v>
      </c>
      <c r="G45" s="41"/>
      <c r="H45" s="41"/>
      <c r="I45" s="41"/>
      <c r="J45" s="42">
        <f t="shared" si="0"/>
        <v>1007283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3930172</v>
      </c>
      <c r="D46" s="41"/>
      <c r="E46" s="41">
        <v>406384</v>
      </c>
      <c r="F46" s="41">
        <v>109265</v>
      </c>
      <c r="G46" s="41">
        <v>118494</v>
      </c>
      <c r="H46" s="41"/>
      <c r="I46" s="41"/>
      <c r="J46" s="42">
        <f t="shared" si="0"/>
        <v>4564315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5462433</v>
      </c>
      <c r="D47" s="45">
        <f>SUM(D40:D46)</f>
        <v>0</v>
      </c>
      <c r="E47" s="45">
        <f t="shared" si="3"/>
        <v>564893</v>
      </c>
      <c r="F47" s="45">
        <f t="shared" si="3"/>
        <v>134615</v>
      </c>
      <c r="G47" s="45">
        <f t="shared" si="3"/>
        <v>118494</v>
      </c>
      <c r="H47" s="45">
        <f t="shared" si="3"/>
        <v>0</v>
      </c>
      <c r="I47" s="45">
        <f t="shared" si="3"/>
        <v>0</v>
      </c>
      <c r="J47" s="42">
        <f t="shared" si="0"/>
        <v>6280435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5936959</v>
      </c>
      <c r="D48" s="45">
        <f>D32+D39+D47</f>
        <v>0</v>
      </c>
      <c r="E48" s="45">
        <f t="shared" si="4"/>
        <v>613983</v>
      </c>
      <c r="F48" s="45">
        <f t="shared" si="4"/>
        <v>148265</v>
      </c>
      <c r="G48" s="45">
        <f t="shared" si="4"/>
        <v>118494</v>
      </c>
      <c r="H48" s="45">
        <f t="shared" si="4"/>
        <v>0</v>
      </c>
      <c r="I48" s="45">
        <f t="shared" si="4"/>
        <v>0</v>
      </c>
      <c r="J48" s="42">
        <f t="shared" si="0"/>
        <v>6817701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74826</v>
      </c>
      <c r="D49" s="49"/>
      <c r="E49" s="49">
        <v>7740</v>
      </c>
      <c r="F49" s="49">
        <v>1463</v>
      </c>
      <c r="G49" s="49"/>
      <c r="H49" s="49"/>
      <c r="I49" s="49"/>
      <c r="J49" s="42">
        <f t="shared" si="0"/>
        <v>84029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6011785</v>
      </c>
      <c r="D50" s="45">
        <f>D48+D49</f>
        <v>0</v>
      </c>
      <c r="E50" s="45">
        <f t="shared" si="5"/>
        <v>621723</v>
      </c>
      <c r="F50" s="45">
        <f t="shared" si="5"/>
        <v>149728</v>
      </c>
      <c r="G50" s="45">
        <f t="shared" si="5"/>
        <v>118494</v>
      </c>
      <c r="H50" s="45">
        <f t="shared" si="5"/>
        <v>0</v>
      </c>
      <c r="I50" s="45">
        <f t="shared" si="5"/>
        <v>0</v>
      </c>
      <c r="J50" s="42">
        <f t="shared" si="0"/>
        <v>6901730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 t="s">
        <v>215</v>
      </c>
      <c r="C60" s="190"/>
      <c r="D60" s="190"/>
      <c r="E60" s="190"/>
      <c r="F60" s="62"/>
    </row>
    <row r="61" spans="8:9" ht="12.75">
      <c r="H61" s="189" t="s">
        <v>211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1">
      <selection activeCell="D49" sqref="D4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208</v>
      </c>
      <c r="L2" s="179"/>
    </row>
    <row r="3" spans="1:12" ht="12.75">
      <c r="A3" s="3"/>
      <c r="H3" s="4"/>
      <c r="I3" s="4"/>
      <c r="J3" s="5" t="s">
        <v>77</v>
      </c>
      <c r="K3" s="178" t="s">
        <v>209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89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4" t="s">
        <v>121</v>
      </c>
      <c r="N7" s="16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91" t="s">
        <v>101</v>
      </c>
      <c r="D10" s="19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405900</v>
      </c>
      <c r="D16" s="41"/>
      <c r="E16" s="41"/>
      <c r="F16" s="41"/>
      <c r="G16" s="41">
        <v>40000</v>
      </c>
      <c r="H16" s="41"/>
      <c r="I16" s="41"/>
      <c r="J16" s="41">
        <v>33825</v>
      </c>
      <c r="K16" s="42">
        <f t="shared" si="0"/>
        <v>479725</v>
      </c>
      <c r="L16" s="41">
        <v>19325</v>
      </c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134300</v>
      </c>
      <c r="D23" s="41"/>
      <c r="E23" s="41"/>
      <c r="F23" s="41"/>
      <c r="G23" s="41"/>
      <c r="H23" s="41"/>
      <c r="I23" s="41"/>
      <c r="J23" s="41">
        <v>11192</v>
      </c>
      <c r="K23" s="42">
        <f t="shared" si="0"/>
        <v>145492</v>
      </c>
      <c r="L23" s="41">
        <v>16980</v>
      </c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262517</v>
      </c>
      <c r="D25" s="41"/>
      <c r="E25" s="41"/>
      <c r="F25" s="41"/>
      <c r="G25" s="41"/>
      <c r="H25" s="41"/>
      <c r="I25" s="41"/>
      <c r="J25" s="41">
        <v>23467</v>
      </c>
      <c r="K25" s="42">
        <f t="shared" si="0"/>
        <v>285984</v>
      </c>
      <c r="L25" s="41"/>
      <c r="M25" s="41">
        <v>2</v>
      </c>
      <c r="N25" s="41">
        <v>2</v>
      </c>
    </row>
    <row r="26" spans="1:14" ht="12.75">
      <c r="A26" s="39" t="s">
        <v>34</v>
      </c>
      <c r="B26" s="40">
        <v>85</v>
      </c>
      <c r="C26" s="41">
        <v>146300</v>
      </c>
      <c r="D26" s="41"/>
      <c r="E26" s="41"/>
      <c r="F26" s="41"/>
      <c r="G26" s="41"/>
      <c r="H26" s="41"/>
      <c r="I26" s="41"/>
      <c r="J26" s="41">
        <v>12192</v>
      </c>
      <c r="K26" s="42">
        <f t="shared" si="0"/>
        <v>158492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>
        <v>385100</v>
      </c>
      <c r="D27" s="41"/>
      <c r="E27" s="41"/>
      <c r="F27" s="41"/>
      <c r="G27" s="41"/>
      <c r="H27" s="41">
        <v>422</v>
      </c>
      <c r="I27" s="41"/>
      <c r="J27" s="41">
        <v>32091</v>
      </c>
      <c r="K27" s="42">
        <f t="shared" si="0"/>
        <v>417613</v>
      </c>
      <c r="L27" s="41">
        <v>59153</v>
      </c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1334117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40000</v>
      </c>
      <c r="H32" s="45">
        <f t="shared" si="1"/>
        <v>422</v>
      </c>
      <c r="I32" s="45">
        <f t="shared" si="1"/>
        <v>0</v>
      </c>
      <c r="J32" s="45">
        <f t="shared" si="1"/>
        <v>112767</v>
      </c>
      <c r="K32" s="42">
        <f t="shared" si="0"/>
        <v>1487306</v>
      </c>
      <c r="L32" s="45">
        <f>SUM(L12:L31)</f>
        <v>95458</v>
      </c>
      <c r="M32" s="45">
        <f>SUM(M12:M31)</f>
        <v>7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5798</v>
      </c>
      <c r="G42" s="41">
        <v>99717</v>
      </c>
      <c r="H42" s="41"/>
      <c r="I42" s="41"/>
      <c r="J42" s="41">
        <v>44995</v>
      </c>
      <c r="K42" s="42">
        <f t="shared" si="0"/>
        <v>584936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811650</v>
      </c>
      <c r="D44" s="41">
        <v>73050</v>
      </c>
      <c r="E44" s="41">
        <v>243495</v>
      </c>
      <c r="F44" s="41">
        <v>46380</v>
      </c>
      <c r="G44" s="41">
        <v>91794</v>
      </c>
      <c r="H44" s="41"/>
      <c r="I44" s="41"/>
      <c r="J44" s="41">
        <v>105531</v>
      </c>
      <c r="K44" s="42">
        <f t="shared" si="0"/>
        <v>1371900</v>
      </c>
      <c r="L44" s="41">
        <v>73600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1957624</v>
      </c>
      <c r="D45" s="41">
        <v>197890</v>
      </c>
      <c r="E45" s="41">
        <v>443802</v>
      </c>
      <c r="F45" s="41">
        <v>46380</v>
      </c>
      <c r="G45" s="41">
        <v>91022</v>
      </c>
      <c r="H45" s="41">
        <v>23764</v>
      </c>
      <c r="I45" s="41"/>
      <c r="J45" s="41">
        <v>221763</v>
      </c>
      <c r="K45" s="42">
        <f t="shared" si="0"/>
        <v>2982245</v>
      </c>
      <c r="L45" s="41">
        <v>133835</v>
      </c>
      <c r="M45" s="41">
        <v>10</v>
      </c>
      <c r="N45" s="41">
        <v>10</v>
      </c>
    </row>
    <row r="46" spans="1:14" ht="12.75">
      <c r="A46" s="48" t="s">
        <v>63</v>
      </c>
      <c r="B46" s="40">
        <v>120</v>
      </c>
      <c r="C46" s="41">
        <v>7033620</v>
      </c>
      <c r="D46" s="41">
        <v>941029</v>
      </c>
      <c r="E46" s="41">
        <v>1080561</v>
      </c>
      <c r="F46" s="41">
        <v>9663</v>
      </c>
      <c r="G46" s="41">
        <v>1520853</v>
      </c>
      <c r="H46" s="41">
        <v>144096</v>
      </c>
      <c r="I46" s="41"/>
      <c r="J46" s="41">
        <v>814048</v>
      </c>
      <c r="K46" s="42">
        <f t="shared" si="0"/>
        <v>11543870</v>
      </c>
      <c r="L46" s="41">
        <v>534329</v>
      </c>
      <c r="M46" s="41">
        <v>61</v>
      </c>
      <c r="N46" s="41">
        <v>61</v>
      </c>
    </row>
    <row r="47" spans="1:14" ht="12.75">
      <c r="A47" s="44" t="s">
        <v>74</v>
      </c>
      <c r="B47" s="45">
        <v>121</v>
      </c>
      <c r="C47" s="45">
        <f>SUM(C40:C46)</f>
        <v>10112094</v>
      </c>
      <c r="D47" s="45">
        <f aca="true" t="shared" si="3" ref="D47:J47">SUM(D40:D46)</f>
        <v>1244435</v>
      </c>
      <c r="E47" s="45">
        <f t="shared" si="3"/>
        <v>1860618</v>
      </c>
      <c r="F47" s="45">
        <f t="shared" si="3"/>
        <v>108221</v>
      </c>
      <c r="G47" s="45">
        <f t="shared" si="3"/>
        <v>1803386</v>
      </c>
      <c r="H47" s="45">
        <f t="shared" si="3"/>
        <v>167860</v>
      </c>
      <c r="I47" s="45">
        <f t="shared" si="3"/>
        <v>0</v>
      </c>
      <c r="J47" s="45">
        <f t="shared" si="3"/>
        <v>1186337</v>
      </c>
      <c r="K47" s="42">
        <f t="shared" si="0"/>
        <v>16482951</v>
      </c>
      <c r="L47" s="45">
        <f>SUM(L40:L46)</f>
        <v>741764</v>
      </c>
      <c r="M47" s="45">
        <f>SUM(M40:M46)</f>
        <v>75</v>
      </c>
      <c r="N47" s="45">
        <f>SUM(N40:N46)</f>
        <v>75</v>
      </c>
    </row>
    <row r="48" spans="1:14" ht="12.75">
      <c r="A48" s="44" t="s">
        <v>119</v>
      </c>
      <c r="B48" s="45">
        <v>152</v>
      </c>
      <c r="C48" s="45">
        <f>C32+C39+C47</f>
        <v>11446211</v>
      </c>
      <c r="D48" s="45">
        <f aca="true" t="shared" si="4" ref="D48:J48">D32+D39+D47</f>
        <v>1244435</v>
      </c>
      <c r="E48" s="45">
        <f t="shared" si="4"/>
        <v>1860618</v>
      </c>
      <c r="F48" s="45">
        <f t="shared" si="4"/>
        <v>108221</v>
      </c>
      <c r="G48" s="45">
        <f t="shared" si="4"/>
        <v>1843386</v>
      </c>
      <c r="H48" s="45">
        <f t="shared" si="4"/>
        <v>168282</v>
      </c>
      <c r="I48" s="45">
        <f t="shared" si="4"/>
        <v>0</v>
      </c>
      <c r="J48" s="45">
        <f t="shared" si="4"/>
        <v>1299104</v>
      </c>
      <c r="K48" s="42">
        <f t="shared" si="0"/>
        <v>17970257</v>
      </c>
      <c r="L48" s="45">
        <f>L32+L39+L47</f>
        <v>837222</v>
      </c>
      <c r="M48" s="45">
        <f>M32+M39+M47</f>
        <v>82</v>
      </c>
      <c r="N48" s="45">
        <f>N32+N39+N47</f>
        <v>82</v>
      </c>
    </row>
    <row r="49" spans="1:14" ht="12.75">
      <c r="A49" s="44" t="s">
        <v>51</v>
      </c>
      <c r="B49" s="45">
        <v>158</v>
      </c>
      <c r="C49" s="49">
        <v>163402</v>
      </c>
      <c r="D49" s="49"/>
      <c r="E49" s="49"/>
      <c r="F49" s="49"/>
      <c r="G49" s="49"/>
      <c r="H49" s="49"/>
      <c r="I49" s="49"/>
      <c r="J49" s="49">
        <v>17075</v>
      </c>
      <c r="K49" s="42">
        <f t="shared" si="0"/>
        <v>180477</v>
      </c>
      <c r="L49" s="49"/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11609613</v>
      </c>
      <c r="D50" s="45">
        <f aca="true" t="shared" si="5" ref="D50:J50">D48+D49</f>
        <v>1244435</v>
      </c>
      <c r="E50" s="45">
        <f t="shared" si="5"/>
        <v>1860618</v>
      </c>
      <c r="F50" s="45">
        <f t="shared" si="5"/>
        <v>108221</v>
      </c>
      <c r="G50" s="45">
        <f t="shared" si="5"/>
        <v>1843386</v>
      </c>
      <c r="H50" s="45">
        <f t="shared" si="5"/>
        <v>168282</v>
      </c>
      <c r="I50" s="45">
        <f t="shared" si="5"/>
        <v>0</v>
      </c>
      <c r="J50" s="45">
        <f t="shared" si="5"/>
        <v>1316179</v>
      </c>
      <c r="K50" s="42">
        <f t="shared" si="0"/>
        <v>18150734</v>
      </c>
      <c r="L50" s="45">
        <f>L48+L49</f>
        <v>837222</v>
      </c>
      <c r="M50" s="45">
        <f>M48+M49</f>
        <v>84</v>
      </c>
      <c r="N50" s="45">
        <f>N48+N49</f>
        <v>84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63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0" t="s">
        <v>210</v>
      </c>
      <c r="C60" s="190"/>
      <c r="D60" s="190"/>
      <c r="E60" s="62"/>
    </row>
    <row r="61" spans="10:11" ht="12.75">
      <c r="J61" s="189" t="s">
        <v>211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9">
      <selection activeCell="C43" sqref="C43:F4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Tolna Megyei Büntetés-végrehajtási Intézet</v>
      </c>
    </row>
    <row r="2" spans="1:9" ht="12.75">
      <c r="A2" s="3" t="s">
        <v>71</v>
      </c>
      <c r="G2" s="5" t="s">
        <v>0</v>
      </c>
      <c r="H2" s="178" t="s">
        <v>208</v>
      </c>
      <c r="I2" s="179"/>
    </row>
    <row r="3" spans="1:9" ht="12.75">
      <c r="A3" s="3"/>
      <c r="G3" s="5" t="s">
        <v>77</v>
      </c>
      <c r="H3" s="178" t="s">
        <v>209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166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144724</v>
      </c>
      <c r="D16" s="41"/>
      <c r="E16" s="41">
        <v>14972</v>
      </c>
      <c r="F16" s="41">
        <v>1950</v>
      </c>
      <c r="G16" s="41"/>
      <c r="H16" s="41"/>
      <c r="I16" s="41"/>
      <c r="J16" s="42">
        <f t="shared" si="0"/>
        <v>161646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47118</v>
      </c>
      <c r="D23" s="41"/>
      <c r="E23" s="41">
        <v>4874</v>
      </c>
      <c r="F23" s="41">
        <v>1950</v>
      </c>
      <c r="G23" s="41"/>
      <c r="H23" s="41"/>
      <c r="I23" s="41"/>
      <c r="J23" s="42">
        <f t="shared" si="0"/>
        <v>53942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87364</v>
      </c>
      <c r="D25" s="41"/>
      <c r="E25" s="41">
        <v>9037</v>
      </c>
      <c r="F25" s="41">
        <v>3900</v>
      </c>
      <c r="G25" s="41"/>
      <c r="H25" s="41"/>
      <c r="I25" s="41"/>
      <c r="J25" s="42">
        <f t="shared" si="0"/>
        <v>100301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45964</v>
      </c>
      <c r="D26" s="41"/>
      <c r="E26" s="41">
        <v>4755</v>
      </c>
      <c r="F26" s="41">
        <v>1950</v>
      </c>
      <c r="G26" s="41"/>
      <c r="H26" s="41"/>
      <c r="I26" s="41"/>
      <c r="J26" s="42">
        <f t="shared" si="0"/>
        <v>52669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138264</v>
      </c>
      <c r="D27" s="41"/>
      <c r="E27" s="41">
        <v>14302</v>
      </c>
      <c r="F27" s="41">
        <v>3900</v>
      </c>
      <c r="G27" s="41"/>
      <c r="H27" s="41"/>
      <c r="I27" s="41"/>
      <c r="J27" s="42">
        <f t="shared" si="0"/>
        <v>156466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463434</v>
      </c>
      <c r="D32" s="45">
        <f>SUM(D12:D31)</f>
        <v>0</v>
      </c>
      <c r="E32" s="45">
        <f t="shared" si="1"/>
        <v>47940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525024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169632</v>
      </c>
      <c r="D42" s="41"/>
      <c r="E42" s="41">
        <v>17548</v>
      </c>
      <c r="F42" s="41">
        <v>1950</v>
      </c>
      <c r="G42" s="41"/>
      <c r="H42" s="41"/>
      <c r="I42" s="41"/>
      <c r="J42" s="42">
        <f t="shared" si="0"/>
        <v>189130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419195</v>
      </c>
      <c r="D44" s="41"/>
      <c r="E44" s="41">
        <v>43366</v>
      </c>
      <c r="F44" s="41">
        <v>5850</v>
      </c>
      <c r="G44" s="41"/>
      <c r="H44" s="41"/>
      <c r="I44" s="41"/>
      <c r="J44" s="42">
        <f t="shared" si="0"/>
        <v>468411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967760</v>
      </c>
      <c r="D45" s="41"/>
      <c r="E45" s="41">
        <v>82496</v>
      </c>
      <c r="F45" s="41">
        <v>17550</v>
      </c>
      <c r="G45" s="41"/>
      <c r="H45" s="41"/>
      <c r="I45" s="41"/>
      <c r="J45" s="42">
        <f t="shared" si="0"/>
        <v>1067806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3752659</v>
      </c>
      <c r="D46" s="41"/>
      <c r="E46" s="41">
        <v>366575</v>
      </c>
      <c r="F46" s="41">
        <v>118950</v>
      </c>
      <c r="G46" s="41">
        <v>108979</v>
      </c>
      <c r="H46" s="41"/>
      <c r="I46" s="41"/>
      <c r="J46" s="42">
        <f t="shared" si="0"/>
        <v>4347163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5309246</v>
      </c>
      <c r="D47" s="45">
        <f>SUM(D40:D46)</f>
        <v>0</v>
      </c>
      <c r="E47" s="45">
        <f t="shared" si="3"/>
        <v>509985</v>
      </c>
      <c r="F47" s="45">
        <f t="shared" si="3"/>
        <v>144300</v>
      </c>
      <c r="G47" s="45">
        <f t="shared" si="3"/>
        <v>108979</v>
      </c>
      <c r="H47" s="45">
        <f t="shared" si="3"/>
        <v>0</v>
      </c>
      <c r="I47" s="45">
        <f t="shared" si="3"/>
        <v>0</v>
      </c>
      <c r="J47" s="42">
        <f t="shared" si="0"/>
        <v>6072510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5772680</v>
      </c>
      <c r="D48" s="45">
        <f>D32+D39+D47</f>
        <v>0</v>
      </c>
      <c r="E48" s="45">
        <f t="shared" si="4"/>
        <v>557925</v>
      </c>
      <c r="F48" s="45">
        <f t="shared" si="4"/>
        <v>157950</v>
      </c>
      <c r="G48" s="45">
        <f t="shared" si="4"/>
        <v>108979</v>
      </c>
      <c r="H48" s="45">
        <f t="shared" si="4"/>
        <v>0</v>
      </c>
      <c r="I48" s="45">
        <f t="shared" si="4"/>
        <v>0</v>
      </c>
      <c r="J48" s="42">
        <f t="shared" si="0"/>
        <v>6597534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66608</v>
      </c>
      <c r="D49" s="49"/>
      <c r="E49" s="49">
        <v>6890</v>
      </c>
      <c r="F49" s="49">
        <v>1463</v>
      </c>
      <c r="G49" s="49"/>
      <c r="H49" s="49"/>
      <c r="I49" s="49"/>
      <c r="J49" s="42">
        <f t="shared" si="0"/>
        <v>74961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5839288</v>
      </c>
      <c r="D50" s="45">
        <f>D48+D49</f>
        <v>0</v>
      </c>
      <c r="E50" s="45">
        <f t="shared" si="5"/>
        <v>564815</v>
      </c>
      <c r="F50" s="45">
        <f t="shared" si="5"/>
        <v>159413</v>
      </c>
      <c r="G50" s="45">
        <f t="shared" si="5"/>
        <v>108979</v>
      </c>
      <c r="H50" s="45">
        <f t="shared" si="5"/>
        <v>0</v>
      </c>
      <c r="I50" s="45">
        <f t="shared" si="5"/>
        <v>0</v>
      </c>
      <c r="J50" s="42">
        <f t="shared" si="0"/>
        <v>6672495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90" t="s">
        <v>212</v>
      </c>
      <c r="C60" s="190"/>
      <c r="D60" s="190"/>
      <c r="E60" s="190"/>
      <c r="F60" s="62"/>
    </row>
    <row r="61" spans="8:9" ht="12.75">
      <c r="H61" s="189" t="s">
        <v>211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Svajda Krisztina</cp:lastModifiedBy>
  <cp:lastPrinted>2008-07-16T11:52:33Z</cp:lastPrinted>
  <dcterms:created xsi:type="dcterms:W3CDTF">2001-02-26T08:59:43Z</dcterms:created>
  <dcterms:modified xsi:type="dcterms:W3CDTF">2008-07-16T12:21:50Z</dcterms:modified>
  <cp:category/>
  <cp:version/>
  <cp:contentType/>
  <cp:contentStatus/>
</cp:coreProperties>
</file>