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firstSheet="4" activeTab="28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<sst xmlns="http://schemas.openxmlformats.org/spreadsheetml/2006/main" count="3289" uniqueCount="220">
  <si>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</si>
  <si>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</si>
  <si>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</si>
  <si>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</si>
  <si>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</si>
  <si>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</si>
  <si>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</si>
  <si>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</si>
  <si>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</si>
  <si>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</si>
  <si>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</si>
  <si>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</si>
  <si>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</si>
  <si>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</si>
  <si>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</si>
  <si>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</si>
  <si>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</si>
  <si>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</si>
  <si>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</si>
  <si>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</si>
  <si>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</si>
  <si>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</si>
  <si>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</si>
  <si>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</si>
  <si>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</si>
  <si>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</si>
  <si>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</si>
  <si>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</si>
  <si>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</si>
  <si>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</si>
  <si>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</si>
  <si>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</si>
  <si>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</si>
  <si>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</si>
  <si>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</si>
  <si>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</si>
  <si>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</si>
  <si>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</si>
  <si>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</si>
  <si>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</si>
  <si>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</si>
  <si>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</si>
  <si>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</si>
  <si>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</si>
  <si>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</si>
  <si>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</si>
  <si>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</si>
  <si>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</si>
  <si>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</si>
  <si>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</si>
  <si>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</si>
  <si>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</si>
  <si>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</si>
  <si>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</si>
  <si>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</si>
  <si>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</si>
  <si>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</si>
  <si>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</si>
  <si>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</si>
  <si>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</si>
  <si>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</si>
  <si>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</si>
  <si>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</si>
  <si>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</si>
  <si>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</si>
  <si>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</si>
  <si>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</si>
  <si>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</si>
  <si>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</si>
  <si>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</si>
  <si>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</si>
  <si>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</si>
  <si>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</si>
  <si>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</si>
  <si>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</si>
  <si>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</si>
  <si>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</si>
  <si>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</si>
  <si>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</si>
  <si>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</si>
  <si>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</si>
  <si>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</si>
  <si>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</si>
  <si>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</si>
  <si>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</si>
  <si>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</si>
  <si>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</si>
  <si>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</si>
  <si>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</si>
  <si>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</si>
  <si>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</si>
  <si>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</si>
  <si>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</si>
  <si>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</si>
  <si>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</si>
  <si>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</si>
  <si>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</si>
  <si>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</si>
  <si>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</si>
  <si>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</si>
  <si>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</si>
  <si>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</si>
  <si>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</si>
  <si>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</si>
  <si>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</si>
  <si>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</si>
  <si>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</si>
  <si>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</si>
  <si>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</si>
  <si>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</si>
  <si>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</si>
  <si>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</si>
  <si>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</si>
  <si>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</si>
  <si>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</si>
  <si>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</si>
  <si>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</si>
  <si>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</si>
  <si>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</si>
  <si>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</si>
  <si>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</si>
  <si>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</si>
  <si>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</si>
  <si>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</si>
  <si>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</si>
  <si>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</si>
  <si>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</si>
  <si>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</si>
  <si>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</si>
  <si>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</si>
  <si>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</si>
  <si>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</si>
  <si>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</si>
  <si>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</si>
  <si>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</si>
  <si>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</si>
  <si>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</si>
  <si>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</si>
  <si>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</si>
  <si>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</si>
  <si>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</si>
  <si>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</si>
  <si>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</si>
  <si>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</si>
  <si>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</si>
  <si>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</si>
  <si>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</si>
  <si>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</si>
  <si>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</si>
  <si>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</si>
  <si>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</si>
  <si>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</si>
  <si>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</si>
  <si>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</si>
  <si>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</si>
  <si>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</si>
  <si>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</si>
  <si>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</si>
  <si>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</si>
  <si>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</si>
  <si>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</si>
  <si>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</si>
  <si>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</si>
  <si>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</si>
  <si>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</si>
  <si>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</si>
  <si>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</si>
  <si>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</si>
  <si>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</si>
  <si>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</si>
  <si>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</si>
  <si>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</si>
  <si>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</si>
  <si>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</si>
  <si>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</si>
  <si>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</si>
  <si>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</si>
  <si>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</si>
  <si>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</si>
  <si>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</si>
  <si>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</si>
  <si>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</si>
  <si>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</si>
  <si>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</si>
  <si>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</si>
  <si>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</si>
  <si>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</si>
  <si>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</si>
  <si>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</si>
  <si>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</si>
  <si>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</si>
  <si>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</si>
  <si>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</si>
  <si>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</si>
  <si>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</si>
  <si>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</si>
  <si>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</si>
  <si>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</si>
  <si>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</si>
  <si>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</si>
  <si>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</si>
  <si>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</si>
  <si>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</si>
  <si>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</si>
  <si>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</si>
  <si>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</si>
  <si>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Takács Zsoltné ka.</t>
  </si>
  <si>
    <t>42/411-400 122-3120</t>
  </si>
  <si>
    <t>Zagyiné Juhász Katalin bv.őrgy.</t>
  </si>
  <si>
    <t>122-3120</t>
  </si>
  <si>
    <t>Zagyiné Juhász Katalin</t>
  </si>
  <si>
    <t>Nyíregyháza, 2008.05.30.</t>
  </si>
  <si>
    <t>február havi létszáma és keresetbe tartozó személyi juttatásai</t>
  </si>
  <si>
    <t>Nyíregyháza, 2008.05.20.</t>
  </si>
  <si>
    <t>Nyíregyháza, 2008. 05. 20.</t>
  </si>
  <si>
    <t>Nyíregyháza, 2008.06.20.</t>
  </si>
  <si>
    <t>február havi mukaadói járulékok</t>
  </si>
  <si>
    <t>Nyíregyháza,2008.06.30.</t>
  </si>
  <si>
    <t>Nyíregyháza, 2008.06.30.</t>
  </si>
  <si>
    <t>Nyíregyháza, 2008.07.18.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</si>
</sst>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29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4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 quotePrefix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3" fontId="0" fillId="24" borderId="22" xfId="0" applyNumberFormat="1" applyFill="1" applyBorder="1" applyAlignment="1" applyProtection="1">
      <alignment/>
      <protection hidden="1"/>
    </xf>
    <xf numFmtId="3" fontId="0" fillId="24" borderId="34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B38" sqref="B38"/>
    </sheetView>
  </sheetViews>
  <sheetFormatPr defaultColWidth="9.00390625" defaultRowHeight="12.75"/>
  <sheetData>
    <row r="2" spans="1:15" ht="12.75">
      <c r="A2" s="164" t="s">
        <v>200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4" spans="1:15" ht="12.75">
      <c r="A4" s="165" t="s">
        <v>205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7" spans="1:15" ht="12.75" customHeight="1">
      <c r="A7" s="165" t="s">
        <v>202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ht="12.7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2.7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1" spans="1:15" ht="12.75">
      <c r="A11" s="164" t="s">
        <v>201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3" spans="1:15" ht="12.75" customHeight="1">
      <c r="A13" s="165" t="s">
        <v>204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</row>
    <row r="14" spans="1:15" ht="12.7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</row>
    <row r="15" spans="1:15" ht="12.7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</row>
    <row r="17" spans="1:15" ht="12.75" customHeight="1">
      <c r="A17" s="165" t="s">
        <v>203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</row>
    <row r="18" spans="1:15" ht="12.75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</row>
    <row r="19" spans="1:15" ht="12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28">
      <selection activeCell="H63" sqref="H6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0" t="s">
        <v>206</v>
      </c>
      <c r="L2" s="181"/>
    </row>
    <row r="3" spans="1:12" ht="12.75">
      <c r="A3" s="3"/>
      <c r="H3" s="4"/>
      <c r="I3" s="4"/>
      <c r="J3" s="5" t="s">
        <v>77</v>
      </c>
      <c r="K3" s="180" t="s">
        <v>209</v>
      </c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89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1" t="s">
        <v>120</v>
      </c>
      <c r="N7" s="192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363000</v>
      </c>
      <c r="D23" s="41"/>
      <c r="E23" s="41"/>
      <c r="F23" s="41"/>
      <c r="G23" s="41">
        <v>31339</v>
      </c>
      <c r="H23" s="41"/>
      <c r="I23" s="41"/>
      <c r="J23" s="41">
        <v>30249</v>
      </c>
      <c r="K23" s="42">
        <f t="shared" si="0"/>
        <v>424588</v>
      </c>
      <c r="L23" s="41"/>
      <c r="M23" s="41">
        <v>4</v>
      </c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490800</v>
      </c>
      <c r="D25" s="41"/>
      <c r="E25" s="41"/>
      <c r="F25" s="41"/>
      <c r="G25" s="41"/>
      <c r="H25" s="41"/>
      <c r="I25" s="41"/>
      <c r="J25" s="41">
        <v>10067</v>
      </c>
      <c r="K25" s="42">
        <f t="shared" si="0"/>
        <v>500867</v>
      </c>
      <c r="L25" s="41"/>
      <c r="M25" s="41">
        <v>4</v>
      </c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350000</v>
      </c>
      <c r="D27" s="41"/>
      <c r="E27" s="41"/>
      <c r="F27" s="41"/>
      <c r="G27" s="41"/>
      <c r="H27" s="41"/>
      <c r="I27" s="41"/>
      <c r="J27" s="41"/>
      <c r="K27" s="42">
        <f t="shared" si="0"/>
        <v>350000</v>
      </c>
      <c r="L27" s="41"/>
      <c r="M27" s="41">
        <v>2</v>
      </c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1203800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31339</v>
      </c>
      <c r="H32" s="45">
        <f t="shared" si="1"/>
        <v>0</v>
      </c>
      <c r="I32" s="45">
        <f t="shared" si="1"/>
        <v>0</v>
      </c>
      <c r="J32" s="45">
        <f t="shared" si="1"/>
        <v>40316</v>
      </c>
      <c r="K32" s="42">
        <f t="shared" si="0"/>
        <v>1275455</v>
      </c>
      <c r="L32" s="45">
        <f>SUM(L12:L31)</f>
        <v>0</v>
      </c>
      <c r="M32" s="45">
        <f>SUM(M12:M31)</f>
        <v>10</v>
      </c>
      <c r="N32" s="45"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0</v>
      </c>
      <c r="G42" s="41">
        <v>92760</v>
      </c>
      <c r="H42" s="41">
        <v>6597</v>
      </c>
      <c r="I42" s="41"/>
      <c r="J42" s="41">
        <v>44512</v>
      </c>
      <c r="K42" s="42">
        <f t="shared" si="0"/>
        <v>578295</v>
      </c>
      <c r="L42" s="41">
        <v>0</v>
      </c>
      <c r="M42" s="41">
        <v>1</v>
      </c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289875</v>
      </c>
      <c r="D44" s="41">
        <v>26669</v>
      </c>
      <c r="E44" s="41">
        <v>86963</v>
      </c>
      <c r="F44" s="41">
        <v>0</v>
      </c>
      <c r="G44" s="41">
        <v>57975</v>
      </c>
      <c r="H44" s="41">
        <v>0</v>
      </c>
      <c r="I44" s="41"/>
      <c r="J44" s="41">
        <v>38475</v>
      </c>
      <c r="K44" s="42">
        <f t="shared" si="0"/>
        <v>499957</v>
      </c>
      <c r="L44" s="41">
        <v>0</v>
      </c>
      <c r="M44" s="41">
        <v>1</v>
      </c>
      <c r="N44" s="41"/>
    </row>
    <row r="45" spans="1:14" ht="12.75">
      <c r="A45" s="48" t="s">
        <v>62</v>
      </c>
      <c r="B45" s="40">
        <v>119</v>
      </c>
      <c r="C45" s="41">
        <v>2296087</v>
      </c>
      <c r="D45" s="41">
        <v>242265</v>
      </c>
      <c r="E45" s="41">
        <v>688829</v>
      </c>
      <c r="F45" s="41">
        <v>71103</v>
      </c>
      <c r="G45" s="41">
        <v>532786</v>
      </c>
      <c r="H45" s="41">
        <v>26089</v>
      </c>
      <c r="I45" s="41"/>
      <c r="J45" s="41">
        <v>284482</v>
      </c>
      <c r="K45" s="42">
        <f t="shared" si="0"/>
        <v>4141641</v>
      </c>
      <c r="L45" s="41">
        <v>98791</v>
      </c>
      <c r="M45" s="41">
        <v>15</v>
      </c>
      <c r="N45" s="41">
        <v>20</v>
      </c>
    </row>
    <row r="46" spans="1:14" ht="12.75">
      <c r="A46" s="48" t="s">
        <v>63</v>
      </c>
      <c r="B46" s="40">
        <v>120</v>
      </c>
      <c r="C46" s="41">
        <v>8933394</v>
      </c>
      <c r="D46" s="41">
        <v>1275187</v>
      </c>
      <c r="E46" s="41">
        <v>1400890</v>
      </c>
      <c r="F46" s="41">
        <v>9663</v>
      </c>
      <c r="G46" s="41">
        <v>1369565</v>
      </c>
      <c r="H46" s="41">
        <v>1221609</v>
      </c>
      <c r="I46" s="41"/>
      <c r="J46" s="41">
        <v>1102543</v>
      </c>
      <c r="K46" s="42">
        <f t="shared" si="0"/>
        <v>15312851</v>
      </c>
      <c r="L46" s="41">
        <v>954307</v>
      </c>
      <c r="M46" s="41">
        <v>86</v>
      </c>
      <c r="N46" s="41">
        <v>85</v>
      </c>
    </row>
    <row r="47" spans="1:14" ht="12.75">
      <c r="A47" s="44" t="s">
        <v>74</v>
      </c>
      <c r="B47" s="45">
        <v>121</v>
      </c>
      <c r="C47" s="45">
        <f>SUM(C40:C46)</f>
        <v>11828556</v>
      </c>
      <c r="D47" s="45">
        <f aca="true" t="shared" si="3" ref="D47:J47">SUM(D40:D46)</f>
        <v>1576587</v>
      </c>
      <c r="E47" s="45">
        <f t="shared" si="3"/>
        <v>2269442</v>
      </c>
      <c r="F47" s="45">
        <f t="shared" si="3"/>
        <v>80766</v>
      </c>
      <c r="G47" s="45">
        <f t="shared" si="3"/>
        <v>2053086</v>
      </c>
      <c r="H47" s="45">
        <f t="shared" si="3"/>
        <v>1254295</v>
      </c>
      <c r="I47" s="45">
        <f t="shared" si="3"/>
        <v>0</v>
      </c>
      <c r="J47" s="45">
        <f t="shared" si="3"/>
        <v>1470012</v>
      </c>
      <c r="K47" s="42">
        <f t="shared" si="0"/>
        <v>20532744</v>
      </c>
      <c r="L47" s="45">
        <f>SUM(L40:L46)</f>
        <v>1053098</v>
      </c>
      <c r="M47" s="45">
        <f>SUM(M40:M46)</f>
        <v>103</v>
      </c>
      <c r="N47" s="45">
        <f>SUM(N40:N46)</f>
        <v>105</v>
      </c>
    </row>
    <row r="48" spans="1:14" ht="12.75">
      <c r="A48" s="44" t="s">
        <v>118</v>
      </c>
      <c r="B48" s="45">
        <v>152</v>
      </c>
      <c r="C48" s="45">
        <f>C32+C39+C47</f>
        <v>13032356</v>
      </c>
      <c r="D48" s="45">
        <f aca="true" t="shared" si="4" ref="D48:J48">D32+D39+D47</f>
        <v>1576587</v>
      </c>
      <c r="E48" s="45">
        <f t="shared" si="4"/>
        <v>2269442</v>
      </c>
      <c r="F48" s="45">
        <f t="shared" si="4"/>
        <v>80766</v>
      </c>
      <c r="G48" s="45">
        <f t="shared" si="4"/>
        <v>2084425</v>
      </c>
      <c r="H48" s="45">
        <f t="shared" si="4"/>
        <v>1254295</v>
      </c>
      <c r="I48" s="45">
        <f t="shared" si="4"/>
        <v>0</v>
      </c>
      <c r="J48" s="45">
        <f t="shared" si="4"/>
        <v>1510328</v>
      </c>
      <c r="K48" s="42">
        <f t="shared" si="0"/>
        <v>21808199</v>
      </c>
      <c r="L48" s="45">
        <f>L32+L39+L47</f>
        <v>1053098</v>
      </c>
      <c r="M48" s="45">
        <f>M32+M39+M47</f>
        <v>113</v>
      </c>
      <c r="N48" s="45">
        <f>N32+N39+N47</f>
        <v>113</v>
      </c>
    </row>
    <row r="49" spans="1:14" ht="12.75">
      <c r="A49" s="44" t="s">
        <v>51</v>
      </c>
      <c r="B49" s="45">
        <v>158</v>
      </c>
      <c r="C49" s="49">
        <v>313100</v>
      </c>
      <c r="D49" s="49"/>
      <c r="E49" s="49"/>
      <c r="F49" s="49"/>
      <c r="G49" s="49">
        <v>20000</v>
      </c>
      <c r="H49" s="49"/>
      <c r="I49" s="49"/>
      <c r="J49" s="49">
        <v>26092</v>
      </c>
      <c r="K49" s="42">
        <f t="shared" si="0"/>
        <v>359192</v>
      </c>
      <c r="L49" s="49">
        <v>10000</v>
      </c>
      <c r="M49" s="49">
        <v>3</v>
      </c>
      <c r="N49" s="49">
        <v>3</v>
      </c>
    </row>
    <row r="50" spans="1:14" ht="12.75">
      <c r="A50" s="44" t="s">
        <v>75</v>
      </c>
      <c r="B50" s="45">
        <v>159</v>
      </c>
      <c r="C50" s="45">
        <f>C48+C49</f>
        <v>13345456</v>
      </c>
      <c r="D50" s="45">
        <f aca="true" t="shared" si="5" ref="D50:J50">D48+D49</f>
        <v>1576587</v>
      </c>
      <c r="E50" s="45">
        <f t="shared" si="5"/>
        <v>2269442</v>
      </c>
      <c r="F50" s="45">
        <f t="shared" si="5"/>
        <v>80766</v>
      </c>
      <c r="G50" s="45">
        <f t="shared" si="5"/>
        <v>2104425</v>
      </c>
      <c r="H50" s="45">
        <f t="shared" si="5"/>
        <v>1254295</v>
      </c>
      <c r="I50" s="45">
        <f t="shared" si="5"/>
        <v>0</v>
      </c>
      <c r="J50" s="45">
        <f t="shared" si="5"/>
        <v>1536420</v>
      </c>
      <c r="K50" s="42">
        <f t="shared" si="0"/>
        <v>22167391</v>
      </c>
      <c r="L50" s="45">
        <f>L48+L49</f>
        <v>1063098</v>
      </c>
      <c r="M50" s="45">
        <f>M48+M49</f>
        <v>116</v>
      </c>
      <c r="N50" s="45">
        <f>N48+N49</f>
        <v>116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3"/>
      <c r="N52" s="114"/>
    </row>
    <row r="53" spans="1:14" ht="12.75">
      <c r="A53" s="171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154</v>
      </c>
      <c r="L53" s="135" t="s">
        <v>156</v>
      </c>
      <c r="M53" s="135" t="s">
        <v>158</v>
      </c>
      <c r="N53" s="114"/>
    </row>
    <row r="54" spans="1:14" ht="12.75">
      <c r="A54" s="172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155</v>
      </c>
      <c r="L54" s="53" t="s">
        <v>157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 t="s">
        <v>215</v>
      </c>
      <c r="C60" s="168"/>
      <c r="D60" s="168"/>
      <c r="E60" s="62"/>
    </row>
    <row r="61" spans="10:11" ht="12.75">
      <c r="J61" s="167" t="s">
        <v>208</v>
      </c>
      <c r="K61" s="167"/>
    </row>
    <row r="62" spans="10:11" ht="12.75">
      <c r="J62" s="166" t="s">
        <v>48</v>
      </c>
      <c r="K62" s="166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8">
      <selection activeCell="H65" sqref="H6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 t="s">
        <v>206</v>
      </c>
      <c r="I2" s="181"/>
    </row>
    <row r="3" spans="1:9" ht="12.75">
      <c r="A3" s="3"/>
      <c r="G3" s="5" t="s">
        <v>77</v>
      </c>
      <c r="H3" s="180" t="s">
        <v>209</v>
      </c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165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123132</v>
      </c>
      <c r="D23" s="41"/>
      <c r="E23" s="41">
        <v>12737</v>
      </c>
      <c r="F23" s="41">
        <v>5850</v>
      </c>
      <c r="G23" s="41"/>
      <c r="H23" s="41"/>
      <c r="I23" s="41"/>
      <c r="J23" s="42">
        <f t="shared" si="0"/>
        <v>141719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145251</v>
      </c>
      <c r="D25" s="41"/>
      <c r="E25" s="41">
        <v>15026</v>
      </c>
      <c r="F25" s="41">
        <v>7800</v>
      </c>
      <c r="G25" s="41"/>
      <c r="H25" s="41"/>
      <c r="I25" s="41"/>
      <c r="J25" s="42">
        <f t="shared" si="0"/>
        <v>168077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101500</v>
      </c>
      <c r="D27" s="41"/>
      <c r="E27" s="41">
        <v>10500</v>
      </c>
      <c r="F27" s="41">
        <v>3900</v>
      </c>
      <c r="G27" s="41"/>
      <c r="H27" s="41"/>
      <c r="I27" s="41"/>
      <c r="J27" s="42">
        <f t="shared" si="0"/>
        <v>115900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369883</v>
      </c>
      <c r="D32" s="45">
        <f>SUM(D12:D31)</f>
        <v>0</v>
      </c>
      <c r="E32" s="45">
        <f t="shared" si="1"/>
        <v>38263</v>
      </c>
      <c r="F32" s="45">
        <f t="shared" si="1"/>
        <v>17550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425696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167810</v>
      </c>
      <c r="D42" s="41"/>
      <c r="E42" s="41">
        <v>17359</v>
      </c>
      <c r="F42" s="41">
        <v>1950</v>
      </c>
      <c r="G42" s="41"/>
      <c r="H42" s="41"/>
      <c r="I42" s="41"/>
      <c r="J42" s="42">
        <f t="shared" si="0"/>
        <v>187119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144983</v>
      </c>
      <c r="D44" s="41"/>
      <c r="E44" s="41">
        <v>14998</v>
      </c>
      <c r="F44" s="41">
        <v>1950</v>
      </c>
      <c r="G44" s="41"/>
      <c r="H44" s="41"/>
      <c r="I44" s="41"/>
      <c r="J44" s="42">
        <f t="shared" si="0"/>
        <v>161931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1648502</v>
      </c>
      <c r="D45" s="41"/>
      <c r="E45" s="41">
        <v>170534</v>
      </c>
      <c r="F45" s="41">
        <v>31200</v>
      </c>
      <c r="G45" s="41"/>
      <c r="H45" s="41"/>
      <c r="I45" s="41"/>
      <c r="J45" s="42">
        <f t="shared" si="0"/>
        <v>1850236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4616573</v>
      </c>
      <c r="D46" s="41"/>
      <c r="E46" s="41">
        <v>477579</v>
      </c>
      <c r="F46" s="41">
        <v>144597</v>
      </c>
      <c r="G46" s="41">
        <v>146266</v>
      </c>
      <c r="H46" s="41"/>
      <c r="I46" s="41"/>
      <c r="J46" s="42">
        <f t="shared" si="0"/>
        <v>5385015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6577868</v>
      </c>
      <c r="D47" s="45">
        <f>SUM(D40:D46)</f>
        <v>0</v>
      </c>
      <c r="E47" s="45">
        <f t="shared" si="3"/>
        <v>680470</v>
      </c>
      <c r="F47" s="45">
        <f t="shared" si="3"/>
        <v>179697</v>
      </c>
      <c r="G47" s="45">
        <f t="shared" si="3"/>
        <v>146266</v>
      </c>
      <c r="H47" s="45">
        <f t="shared" si="3"/>
        <v>0</v>
      </c>
      <c r="I47" s="45">
        <f t="shared" si="3"/>
        <v>0</v>
      </c>
      <c r="J47" s="42">
        <f t="shared" si="0"/>
        <v>7584301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6947751</v>
      </c>
      <c r="D48" s="45">
        <f>D32+D39+D47</f>
        <v>0</v>
      </c>
      <c r="E48" s="45">
        <f t="shared" si="4"/>
        <v>718733</v>
      </c>
      <c r="F48" s="45">
        <f t="shared" si="4"/>
        <v>197247</v>
      </c>
      <c r="G48" s="45">
        <f t="shared" si="4"/>
        <v>146266</v>
      </c>
      <c r="H48" s="45">
        <f t="shared" si="4"/>
        <v>0</v>
      </c>
      <c r="I48" s="45">
        <f t="shared" si="4"/>
        <v>0</v>
      </c>
      <c r="J48" s="42">
        <f t="shared" si="0"/>
        <v>8009997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107068</v>
      </c>
      <c r="D49" s="49"/>
      <c r="E49" s="49">
        <v>11076</v>
      </c>
      <c r="F49" s="49">
        <v>5850</v>
      </c>
      <c r="G49" s="49"/>
      <c r="H49" s="49"/>
      <c r="I49" s="49"/>
      <c r="J49" s="42">
        <f t="shared" si="0"/>
        <v>123994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7054819</v>
      </c>
      <c r="D50" s="45">
        <f>D48+D49</f>
        <v>0</v>
      </c>
      <c r="E50" s="45">
        <f t="shared" si="5"/>
        <v>729809</v>
      </c>
      <c r="F50" s="45">
        <f t="shared" si="5"/>
        <v>203097</v>
      </c>
      <c r="G50" s="45">
        <f t="shared" si="5"/>
        <v>146266</v>
      </c>
      <c r="H50" s="45">
        <f t="shared" si="5"/>
        <v>0</v>
      </c>
      <c r="I50" s="45">
        <f t="shared" si="5"/>
        <v>0</v>
      </c>
      <c r="J50" s="42">
        <f t="shared" si="0"/>
        <v>8133991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35" t="s">
        <v>186</v>
      </c>
      <c r="D53" s="135" t="s">
        <v>187</v>
      </c>
      <c r="E53" s="135" t="s">
        <v>105</v>
      </c>
      <c r="F53" s="135" t="s">
        <v>188</v>
      </c>
      <c r="G53" s="135" t="s">
        <v>189</v>
      </c>
      <c r="H53" s="135" t="s">
        <v>190</v>
      </c>
      <c r="I53" s="135" t="s">
        <v>190</v>
      </c>
      <c r="J53" s="135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53" t="s">
        <v>191</v>
      </c>
      <c r="I54" s="53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 t="s">
        <v>215</v>
      </c>
      <c r="C60" s="168"/>
      <c r="D60" s="168"/>
      <c r="E60" s="168"/>
      <c r="F60" s="62"/>
    </row>
    <row r="61" spans="8:9" ht="12.75">
      <c r="H61" s="167" t="s">
        <v>208</v>
      </c>
      <c r="I61" s="167"/>
    </row>
    <row r="62" spans="8:9" ht="12.75">
      <c r="H62" s="166" t="s">
        <v>48</v>
      </c>
      <c r="I62" s="16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25">
      <selection activeCell="M55" sqref="M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0" t="s">
        <v>206</v>
      </c>
      <c r="L2" s="181"/>
    </row>
    <row r="3" spans="1:12" ht="12.75">
      <c r="A3" s="3"/>
      <c r="H3" s="4"/>
      <c r="I3" s="4"/>
      <c r="J3" s="5" t="s">
        <v>77</v>
      </c>
      <c r="K3" s="180" t="s">
        <v>209</v>
      </c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90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1" t="s">
        <v>120</v>
      </c>
      <c r="N7" s="192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363000</v>
      </c>
      <c r="D23" s="41"/>
      <c r="E23" s="41"/>
      <c r="F23" s="41"/>
      <c r="G23" s="41">
        <v>43314</v>
      </c>
      <c r="H23" s="41"/>
      <c r="I23" s="41"/>
      <c r="J23" s="41">
        <v>30249</v>
      </c>
      <c r="K23" s="42">
        <f t="shared" si="0"/>
        <v>436563</v>
      </c>
      <c r="L23" s="41"/>
      <c r="M23" s="41">
        <v>3</v>
      </c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490800</v>
      </c>
      <c r="D25" s="41"/>
      <c r="E25" s="41"/>
      <c r="F25" s="41"/>
      <c r="G25" s="41"/>
      <c r="H25" s="41"/>
      <c r="I25" s="41"/>
      <c r="J25" s="41">
        <v>20067</v>
      </c>
      <c r="K25" s="42">
        <f t="shared" si="0"/>
        <v>510867</v>
      </c>
      <c r="L25" s="41"/>
      <c r="M25" s="41">
        <v>5</v>
      </c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350000</v>
      </c>
      <c r="D27" s="41"/>
      <c r="E27" s="41"/>
      <c r="F27" s="41"/>
      <c r="G27" s="41"/>
      <c r="H27" s="41"/>
      <c r="I27" s="41"/>
      <c r="J27" s="41">
        <v>29167</v>
      </c>
      <c r="K27" s="42">
        <f t="shared" si="0"/>
        <v>379167</v>
      </c>
      <c r="L27" s="41"/>
      <c r="M27" s="41">
        <v>2</v>
      </c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1203800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43314</v>
      </c>
      <c r="H32" s="45">
        <f t="shared" si="1"/>
        <v>0</v>
      </c>
      <c r="I32" s="45">
        <f t="shared" si="1"/>
        <v>0</v>
      </c>
      <c r="J32" s="45">
        <f t="shared" si="1"/>
        <v>79483</v>
      </c>
      <c r="K32" s="42">
        <f t="shared" si="0"/>
        <v>1326597</v>
      </c>
      <c r="L32" s="45">
        <f>SUM(L12:L31)</f>
        <v>0</v>
      </c>
      <c r="M32" s="45">
        <f>SUM(M12:M31)</f>
        <v>10</v>
      </c>
      <c r="N32" s="45"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294476</v>
      </c>
      <c r="D42" s="41">
        <v>30920</v>
      </c>
      <c r="E42" s="41">
        <v>88343</v>
      </c>
      <c r="F42" s="41">
        <v>0</v>
      </c>
      <c r="G42" s="41">
        <v>113778</v>
      </c>
      <c r="H42" s="41">
        <v>6626</v>
      </c>
      <c r="I42" s="41"/>
      <c r="J42" s="41">
        <v>44512</v>
      </c>
      <c r="K42" s="42">
        <f t="shared" si="0"/>
        <v>578655</v>
      </c>
      <c r="L42" s="41">
        <v>0</v>
      </c>
      <c r="M42" s="41">
        <v>1</v>
      </c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276071</v>
      </c>
      <c r="D44" s="41">
        <v>25399</v>
      </c>
      <c r="E44" s="41">
        <v>82822</v>
      </c>
      <c r="F44" s="41">
        <v>0</v>
      </c>
      <c r="G44" s="41">
        <v>55214</v>
      </c>
      <c r="H44" s="41">
        <v>0</v>
      </c>
      <c r="I44" s="41"/>
      <c r="J44" s="41">
        <v>38457</v>
      </c>
      <c r="K44" s="42">
        <f t="shared" si="0"/>
        <v>477963</v>
      </c>
      <c r="L44" s="41">
        <v>0</v>
      </c>
      <c r="M44" s="41">
        <v>1</v>
      </c>
      <c r="N44" s="41"/>
    </row>
    <row r="45" spans="1:14" ht="12.75">
      <c r="A45" s="48" t="s">
        <v>62</v>
      </c>
      <c r="B45" s="40">
        <v>119</v>
      </c>
      <c r="C45" s="41">
        <v>3058874</v>
      </c>
      <c r="D45" s="41">
        <v>330679</v>
      </c>
      <c r="E45" s="41">
        <v>917665</v>
      </c>
      <c r="F45" s="41">
        <v>94841</v>
      </c>
      <c r="G45" s="41">
        <v>232175</v>
      </c>
      <c r="H45" s="41">
        <v>24847</v>
      </c>
      <c r="I45" s="41"/>
      <c r="J45" s="41">
        <v>290682</v>
      </c>
      <c r="K45" s="42">
        <f t="shared" si="0"/>
        <v>4949763</v>
      </c>
      <c r="L45" s="41">
        <v>138932</v>
      </c>
      <c r="M45" s="41">
        <v>16</v>
      </c>
      <c r="N45" s="41">
        <v>20</v>
      </c>
    </row>
    <row r="46" spans="1:14" ht="12.75">
      <c r="A46" s="48" t="s">
        <v>63</v>
      </c>
      <c r="B46" s="40">
        <v>120</v>
      </c>
      <c r="C46" s="41">
        <v>9154438</v>
      </c>
      <c r="D46" s="41">
        <v>1193341</v>
      </c>
      <c r="E46" s="41">
        <v>1264782</v>
      </c>
      <c r="F46" s="41">
        <v>9203</v>
      </c>
      <c r="G46" s="41">
        <v>1105675</v>
      </c>
      <c r="H46" s="41">
        <v>1169750</v>
      </c>
      <c r="I46" s="41"/>
      <c r="J46" s="41">
        <v>1088584</v>
      </c>
      <c r="K46" s="42">
        <f t="shared" si="0"/>
        <v>14985773</v>
      </c>
      <c r="L46" s="41">
        <v>948012</v>
      </c>
      <c r="M46" s="41">
        <v>86</v>
      </c>
      <c r="N46" s="41">
        <v>85</v>
      </c>
    </row>
    <row r="47" spans="1:14" ht="12.75">
      <c r="A47" s="44" t="s">
        <v>74</v>
      </c>
      <c r="B47" s="45">
        <v>121</v>
      </c>
      <c r="C47" s="45">
        <f>SUM(C40:C46)</f>
        <v>12783859</v>
      </c>
      <c r="D47" s="45">
        <f aca="true" t="shared" si="3" ref="D47:J47">SUM(D40:D46)</f>
        <v>1580339</v>
      </c>
      <c r="E47" s="45">
        <f t="shared" si="3"/>
        <v>2353612</v>
      </c>
      <c r="F47" s="45">
        <f t="shared" si="3"/>
        <v>104044</v>
      </c>
      <c r="G47" s="45">
        <f t="shared" si="3"/>
        <v>1506842</v>
      </c>
      <c r="H47" s="45">
        <f t="shared" si="3"/>
        <v>1201223</v>
      </c>
      <c r="I47" s="45">
        <f t="shared" si="3"/>
        <v>0</v>
      </c>
      <c r="J47" s="45">
        <f t="shared" si="3"/>
        <v>1462235</v>
      </c>
      <c r="K47" s="42">
        <f t="shared" si="0"/>
        <v>20992154</v>
      </c>
      <c r="L47" s="45">
        <f>SUM(L40:L46)</f>
        <v>1086944</v>
      </c>
      <c r="M47" s="45">
        <f>SUM(M40:M46)</f>
        <v>104</v>
      </c>
      <c r="N47" s="45">
        <f>SUM(N40:N46)</f>
        <v>105</v>
      </c>
    </row>
    <row r="48" spans="1:14" ht="12.75">
      <c r="A48" s="44" t="s">
        <v>118</v>
      </c>
      <c r="B48" s="45">
        <v>152</v>
      </c>
      <c r="C48" s="45">
        <f>C32+C39+C47</f>
        <v>13987659</v>
      </c>
      <c r="D48" s="45">
        <f aca="true" t="shared" si="4" ref="D48:J48">D32+D39+D47</f>
        <v>1580339</v>
      </c>
      <c r="E48" s="45">
        <f t="shared" si="4"/>
        <v>2353612</v>
      </c>
      <c r="F48" s="45">
        <f t="shared" si="4"/>
        <v>104044</v>
      </c>
      <c r="G48" s="45">
        <f t="shared" si="4"/>
        <v>1550156</v>
      </c>
      <c r="H48" s="45">
        <f t="shared" si="4"/>
        <v>1201223</v>
      </c>
      <c r="I48" s="45">
        <f t="shared" si="4"/>
        <v>0</v>
      </c>
      <c r="J48" s="45">
        <f t="shared" si="4"/>
        <v>1541718</v>
      </c>
      <c r="K48" s="42">
        <f t="shared" si="0"/>
        <v>22318751</v>
      </c>
      <c r="L48" s="45">
        <f>L32+L39+L47</f>
        <v>1086944</v>
      </c>
      <c r="M48" s="45">
        <f>M32+M39+M47</f>
        <v>114</v>
      </c>
      <c r="N48" s="45">
        <f>N32+N39+N47</f>
        <v>113</v>
      </c>
    </row>
    <row r="49" spans="1:14" ht="12.75">
      <c r="A49" s="44" t="s">
        <v>51</v>
      </c>
      <c r="B49" s="45">
        <v>158</v>
      </c>
      <c r="C49" s="49">
        <v>313100</v>
      </c>
      <c r="D49" s="49"/>
      <c r="E49" s="49"/>
      <c r="F49" s="49"/>
      <c r="G49" s="49"/>
      <c r="H49" s="49"/>
      <c r="I49" s="49"/>
      <c r="J49" s="49">
        <v>26092</v>
      </c>
      <c r="K49" s="42">
        <f t="shared" si="0"/>
        <v>339192</v>
      </c>
      <c r="L49" s="49">
        <v>10000</v>
      </c>
      <c r="M49" s="49">
        <v>3</v>
      </c>
      <c r="N49" s="49">
        <v>3</v>
      </c>
    </row>
    <row r="50" spans="1:14" ht="12.75">
      <c r="A50" s="44" t="s">
        <v>75</v>
      </c>
      <c r="B50" s="45">
        <v>159</v>
      </c>
      <c r="C50" s="45">
        <f>C48+C49</f>
        <v>14300759</v>
      </c>
      <c r="D50" s="45">
        <f aca="true" t="shared" si="5" ref="D50:J50">D48+D49</f>
        <v>1580339</v>
      </c>
      <c r="E50" s="45">
        <f t="shared" si="5"/>
        <v>2353612</v>
      </c>
      <c r="F50" s="45">
        <f t="shared" si="5"/>
        <v>104044</v>
      </c>
      <c r="G50" s="45">
        <f t="shared" si="5"/>
        <v>1550156</v>
      </c>
      <c r="H50" s="45">
        <f t="shared" si="5"/>
        <v>1201223</v>
      </c>
      <c r="I50" s="45">
        <f t="shared" si="5"/>
        <v>0</v>
      </c>
      <c r="J50" s="45">
        <f t="shared" si="5"/>
        <v>1567810</v>
      </c>
      <c r="K50" s="42">
        <f t="shared" si="0"/>
        <v>22657943</v>
      </c>
      <c r="L50" s="45">
        <f>L48+L49</f>
        <v>1096944</v>
      </c>
      <c r="M50" s="45">
        <f>M48+M49</f>
        <v>117</v>
      </c>
      <c r="N50" s="45">
        <f>N48+N49</f>
        <v>116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3"/>
      <c r="N52" s="114"/>
    </row>
    <row r="53" spans="1:14" ht="12.75">
      <c r="A53" s="171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154</v>
      </c>
      <c r="L53" s="135" t="s">
        <v>156</v>
      </c>
      <c r="M53" s="135" t="s">
        <v>158</v>
      </c>
      <c r="N53" s="114"/>
    </row>
    <row r="54" spans="1:14" ht="12.75">
      <c r="A54" s="172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155</v>
      </c>
      <c r="L54" s="53" t="s">
        <v>157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>
        <v>95390</v>
      </c>
      <c r="D55" s="55">
        <v>10368</v>
      </c>
      <c r="E55" s="55">
        <v>23460</v>
      </c>
      <c r="F55" s="55"/>
      <c r="G55" s="55"/>
      <c r="H55" s="55"/>
      <c r="I55" s="55"/>
      <c r="J55" s="55">
        <v>9775</v>
      </c>
      <c r="K55" s="116">
        <v>138993</v>
      </c>
      <c r="L55" s="55">
        <v>27640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 t="s">
        <v>215</v>
      </c>
      <c r="C60" s="168"/>
      <c r="D60" s="168"/>
      <c r="E60" s="62"/>
    </row>
    <row r="61" spans="10:11" ht="12.75">
      <c r="J61" s="167" t="s">
        <v>208</v>
      </c>
      <c r="K61" s="167"/>
    </row>
    <row r="62" spans="10:11" ht="12.75">
      <c r="J62" s="166" t="s">
        <v>48</v>
      </c>
      <c r="K62" s="166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1">
      <selection activeCell="J55" sqref="J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 t="s">
        <v>206</v>
      </c>
      <c r="I2" s="181"/>
    </row>
    <row r="3" spans="1:9" ht="12.75">
      <c r="A3" s="3"/>
      <c r="G3" s="5" t="s">
        <v>77</v>
      </c>
      <c r="H3" s="180" t="s">
        <v>209</v>
      </c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166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126603</v>
      </c>
      <c r="D23" s="41"/>
      <c r="E23" s="41">
        <v>13097</v>
      </c>
      <c r="F23" s="41">
        <v>5850</v>
      </c>
      <c r="G23" s="41"/>
      <c r="H23" s="41"/>
      <c r="I23" s="41"/>
      <c r="J23" s="42">
        <f t="shared" si="0"/>
        <v>145550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148151</v>
      </c>
      <c r="D25" s="41"/>
      <c r="E25" s="41">
        <v>15326</v>
      </c>
      <c r="F25" s="41">
        <v>7800</v>
      </c>
      <c r="G25" s="41"/>
      <c r="H25" s="41"/>
      <c r="I25" s="41"/>
      <c r="J25" s="42">
        <f t="shared" si="0"/>
        <v>171277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109959</v>
      </c>
      <c r="D27" s="41"/>
      <c r="E27" s="41">
        <v>11375</v>
      </c>
      <c r="F27" s="41">
        <v>3900</v>
      </c>
      <c r="G27" s="41"/>
      <c r="H27" s="41"/>
      <c r="I27" s="41"/>
      <c r="J27" s="42">
        <f t="shared" si="0"/>
        <v>125234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384713</v>
      </c>
      <c r="D32" s="45">
        <f>SUM(D12:D31)</f>
        <v>0</v>
      </c>
      <c r="E32" s="45">
        <f t="shared" si="1"/>
        <v>39798</v>
      </c>
      <c r="F32" s="45">
        <f t="shared" si="1"/>
        <v>17550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442061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167810</v>
      </c>
      <c r="D42" s="41"/>
      <c r="E42" s="41">
        <v>17359</v>
      </c>
      <c r="F42" s="41">
        <v>1950</v>
      </c>
      <c r="G42" s="41"/>
      <c r="H42" s="41"/>
      <c r="I42" s="41"/>
      <c r="J42" s="42">
        <f t="shared" si="0"/>
        <v>187119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144983</v>
      </c>
      <c r="D44" s="41"/>
      <c r="E44" s="41">
        <v>14998</v>
      </c>
      <c r="F44" s="41">
        <v>1950</v>
      </c>
      <c r="G44" s="41"/>
      <c r="H44" s="41"/>
      <c r="I44" s="41"/>
      <c r="J44" s="42">
        <f t="shared" si="0"/>
        <v>161931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1499362</v>
      </c>
      <c r="D45" s="41"/>
      <c r="E45" s="41">
        <v>155108</v>
      </c>
      <c r="F45" s="41">
        <v>31200</v>
      </c>
      <c r="G45" s="41"/>
      <c r="H45" s="41"/>
      <c r="I45" s="41"/>
      <c r="J45" s="42">
        <f t="shared" si="0"/>
        <v>1685670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4886228</v>
      </c>
      <c r="D46" s="41"/>
      <c r="E46" s="41">
        <v>505467</v>
      </c>
      <c r="F46" s="41">
        <v>146872</v>
      </c>
      <c r="G46" s="41">
        <v>145514</v>
      </c>
      <c r="H46" s="41"/>
      <c r="I46" s="41"/>
      <c r="J46" s="42">
        <f t="shared" si="0"/>
        <v>5684081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6698383</v>
      </c>
      <c r="D47" s="45">
        <f>SUM(D40:D46)</f>
        <v>0</v>
      </c>
      <c r="E47" s="45">
        <f t="shared" si="3"/>
        <v>692932</v>
      </c>
      <c r="F47" s="45">
        <f t="shared" si="3"/>
        <v>181972</v>
      </c>
      <c r="G47" s="45">
        <f t="shared" si="3"/>
        <v>145514</v>
      </c>
      <c r="H47" s="45">
        <f t="shared" si="3"/>
        <v>0</v>
      </c>
      <c r="I47" s="45">
        <f t="shared" si="3"/>
        <v>0</v>
      </c>
      <c r="J47" s="42">
        <f t="shared" si="0"/>
        <v>7718801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7083096</v>
      </c>
      <c r="D48" s="45">
        <f>D32+D39+D47</f>
        <v>0</v>
      </c>
      <c r="E48" s="45">
        <f t="shared" si="4"/>
        <v>732730</v>
      </c>
      <c r="F48" s="45">
        <f t="shared" si="4"/>
        <v>199522</v>
      </c>
      <c r="G48" s="45">
        <f t="shared" si="4"/>
        <v>145514</v>
      </c>
      <c r="H48" s="45">
        <f t="shared" si="4"/>
        <v>0</v>
      </c>
      <c r="I48" s="45">
        <f t="shared" si="4"/>
        <v>0</v>
      </c>
      <c r="J48" s="42">
        <f t="shared" si="0"/>
        <v>8160862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107034</v>
      </c>
      <c r="D49" s="49"/>
      <c r="E49" s="49">
        <v>11076</v>
      </c>
      <c r="F49" s="49">
        <v>5850</v>
      </c>
      <c r="G49" s="49"/>
      <c r="H49" s="49"/>
      <c r="I49" s="49"/>
      <c r="J49" s="42">
        <f t="shared" si="0"/>
        <v>123960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7190130</v>
      </c>
      <c r="D50" s="45">
        <f>D48+D49</f>
        <v>0</v>
      </c>
      <c r="E50" s="45">
        <f t="shared" si="5"/>
        <v>743806</v>
      </c>
      <c r="F50" s="45">
        <f t="shared" si="5"/>
        <v>205372</v>
      </c>
      <c r="G50" s="45">
        <f t="shared" si="5"/>
        <v>145514</v>
      </c>
      <c r="H50" s="45">
        <f t="shared" si="5"/>
        <v>0</v>
      </c>
      <c r="I50" s="45">
        <f t="shared" si="5"/>
        <v>0</v>
      </c>
      <c r="J50" s="42">
        <f t="shared" si="0"/>
        <v>8284822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35" t="s">
        <v>186</v>
      </c>
      <c r="D53" s="135" t="s">
        <v>187</v>
      </c>
      <c r="E53" s="135" t="s">
        <v>105</v>
      </c>
      <c r="F53" s="135" t="s">
        <v>188</v>
      </c>
      <c r="G53" s="135" t="s">
        <v>189</v>
      </c>
      <c r="H53" s="135" t="s">
        <v>190</v>
      </c>
      <c r="I53" s="135" t="s">
        <v>190</v>
      </c>
      <c r="J53" s="135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53" t="s">
        <v>191</v>
      </c>
      <c r="I54" s="53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>
        <v>49445</v>
      </c>
      <c r="D55" s="55"/>
      <c r="E55" s="55">
        <v>5115</v>
      </c>
      <c r="F55" s="55">
        <v>1950</v>
      </c>
      <c r="G55" s="55"/>
      <c r="H55" s="55"/>
      <c r="I55" s="55"/>
      <c r="J55" s="128"/>
      <c r="K55" s="55">
        <v>11</v>
      </c>
      <c r="L55" s="56">
        <v>22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 t="s">
        <v>215</v>
      </c>
      <c r="C60" s="168"/>
      <c r="D60" s="168"/>
      <c r="E60" s="168"/>
      <c r="F60" s="62"/>
    </row>
    <row r="61" spans="8:9" ht="12.75">
      <c r="H61" s="167" t="s">
        <v>208</v>
      </c>
      <c r="I61" s="167"/>
    </row>
    <row r="62" spans="8:9" ht="12.75">
      <c r="H62" s="166" t="s">
        <v>48</v>
      </c>
      <c r="I62" s="16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15">
      <selection activeCell="M44" sqref="M4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0" t="s">
        <v>206</v>
      </c>
      <c r="L2" s="181"/>
    </row>
    <row r="3" spans="1:12" ht="12.75">
      <c r="A3" s="3"/>
      <c r="H3" s="4"/>
      <c r="I3" s="4"/>
      <c r="J3" s="5" t="s">
        <v>77</v>
      </c>
      <c r="K3" s="180" t="s">
        <v>209</v>
      </c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91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1" t="s">
        <v>120</v>
      </c>
      <c r="N7" s="192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363000</v>
      </c>
      <c r="D23" s="41"/>
      <c r="E23" s="41"/>
      <c r="F23" s="41"/>
      <c r="G23" s="41">
        <v>24505</v>
      </c>
      <c r="H23" s="41"/>
      <c r="I23" s="41"/>
      <c r="J23" s="41">
        <v>30249</v>
      </c>
      <c r="K23" s="42">
        <f t="shared" si="0"/>
        <v>417754</v>
      </c>
      <c r="L23" s="41"/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490800</v>
      </c>
      <c r="D25" s="41"/>
      <c r="E25" s="41"/>
      <c r="F25" s="41"/>
      <c r="G25" s="41"/>
      <c r="H25" s="41"/>
      <c r="I25" s="41"/>
      <c r="J25" s="41">
        <v>40900</v>
      </c>
      <c r="K25" s="42">
        <f t="shared" si="0"/>
        <v>531700</v>
      </c>
      <c r="L25" s="41"/>
      <c r="M25" s="41">
        <v>5</v>
      </c>
      <c r="N25" s="41">
        <v>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350000</v>
      </c>
      <c r="D27" s="41"/>
      <c r="E27" s="41"/>
      <c r="F27" s="41"/>
      <c r="G27" s="41"/>
      <c r="H27" s="41"/>
      <c r="I27" s="41"/>
      <c r="J27" s="41">
        <v>29167</v>
      </c>
      <c r="K27" s="42">
        <f t="shared" si="0"/>
        <v>379167</v>
      </c>
      <c r="L27" s="41"/>
      <c r="M27" s="41">
        <v>2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1203800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24505</v>
      </c>
      <c r="H32" s="45">
        <f t="shared" si="1"/>
        <v>0</v>
      </c>
      <c r="I32" s="45">
        <f t="shared" si="1"/>
        <v>0</v>
      </c>
      <c r="J32" s="45">
        <f t="shared" si="1"/>
        <v>100316</v>
      </c>
      <c r="K32" s="42">
        <f t="shared" si="0"/>
        <v>1328621</v>
      </c>
      <c r="L32" s="45">
        <f>SUM(L12:L31)</f>
        <v>0</v>
      </c>
      <c r="M32" s="45">
        <f>SUM(M12:M31)</f>
        <v>10</v>
      </c>
      <c r="N32" s="45"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0</v>
      </c>
      <c r="G42" s="41">
        <v>92760</v>
      </c>
      <c r="H42" s="41">
        <v>6957</v>
      </c>
      <c r="I42" s="41"/>
      <c r="J42" s="41">
        <v>44512</v>
      </c>
      <c r="K42" s="42">
        <f t="shared" si="0"/>
        <v>578655</v>
      </c>
      <c r="L42" s="41">
        <v>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26669</v>
      </c>
      <c r="E43" s="41">
        <v>86963</v>
      </c>
      <c r="F43" s="41"/>
      <c r="G43" s="41">
        <v>57975</v>
      </c>
      <c r="H43" s="41">
        <v>0</v>
      </c>
      <c r="I43" s="41"/>
      <c r="J43" s="41">
        <v>38457</v>
      </c>
      <c r="K43" s="42">
        <f t="shared" si="0"/>
        <v>499939</v>
      </c>
      <c r="L43" s="41">
        <v>0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1082200</v>
      </c>
      <c r="D44" s="41">
        <v>99719</v>
      </c>
      <c r="E44" s="41">
        <v>324660</v>
      </c>
      <c r="F44" s="41">
        <v>0</v>
      </c>
      <c r="G44" s="41">
        <v>108220</v>
      </c>
      <c r="H44" s="41">
        <v>0</v>
      </c>
      <c r="I44" s="41"/>
      <c r="J44" s="41">
        <v>135452</v>
      </c>
      <c r="K44" s="42">
        <f t="shared" si="0"/>
        <v>1750251</v>
      </c>
      <c r="L44" s="41">
        <v>0</v>
      </c>
      <c r="M44" s="41">
        <v>1</v>
      </c>
      <c r="N44" s="41">
        <v>4</v>
      </c>
    </row>
    <row r="45" spans="1:14" ht="12.75">
      <c r="A45" s="48" t="s">
        <v>62</v>
      </c>
      <c r="B45" s="40">
        <v>119</v>
      </c>
      <c r="C45" s="41">
        <v>2262596</v>
      </c>
      <c r="D45" s="41">
        <v>230560</v>
      </c>
      <c r="E45" s="41">
        <v>593794</v>
      </c>
      <c r="F45" s="41">
        <v>5041</v>
      </c>
      <c r="G45" s="41">
        <v>60585</v>
      </c>
      <c r="H45" s="41">
        <v>26089</v>
      </c>
      <c r="I45" s="41"/>
      <c r="J45" s="41">
        <v>265206</v>
      </c>
      <c r="K45" s="42">
        <f t="shared" si="0"/>
        <v>3443871</v>
      </c>
      <c r="L45" s="41">
        <v>38650</v>
      </c>
      <c r="M45" s="41">
        <v>15</v>
      </c>
      <c r="N45" s="41">
        <v>14</v>
      </c>
    </row>
    <row r="46" spans="1:14" ht="12.75">
      <c r="A46" s="48" t="s">
        <v>63</v>
      </c>
      <c r="B46" s="40">
        <v>120</v>
      </c>
      <c r="C46" s="41">
        <v>8795058</v>
      </c>
      <c r="D46" s="41">
        <v>1260855</v>
      </c>
      <c r="E46" s="41">
        <v>1345924</v>
      </c>
      <c r="F46" s="41">
        <v>4622</v>
      </c>
      <c r="G46" s="41">
        <v>686050</v>
      </c>
      <c r="H46" s="41">
        <v>1230328</v>
      </c>
      <c r="I46" s="41">
        <v>38650</v>
      </c>
      <c r="J46" s="41">
        <v>1069581</v>
      </c>
      <c r="K46" s="42">
        <f t="shared" si="0"/>
        <v>14431068</v>
      </c>
      <c r="L46" s="41">
        <v>348550</v>
      </c>
      <c r="M46" s="41">
        <v>86</v>
      </c>
      <c r="N46" s="41">
        <v>85</v>
      </c>
    </row>
    <row r="47" spans="1:14" ht="12.75">
      <c r="A47" s="44" t="s">
        <v>74</v>
      </c>
      <c r="B47" s="45">
        <v>121</v>
      </c>
      <c r="C47" s="45">
        <f>SUM(C40:C46)</f>
        <v>12738929</v>
      </c>
      <c r="D47" s="45">
        <f aca="true" t="shared" si="3" ref="D47:J47">SUM(D40:D46)</f>
        <v>1650269</v>
      </c>
      <c r="E47" s="45">
        <f t="shared" si="3"/>
        <v>2444101</v>
      </c>
      <c r="F47" s="45">
        <f t="shared" si="3"/>
        <v>9663</v>
      </c>
      <c r="G47" s="45">
        <f t="shared" si="3"/>
        <v>1005590</v>
      </c>
      <c r="H47" s="45">
        <f t="shared" si="3"/>
        <v>1263374</v>
      </c>
      <c r="I47" s="45">
        <f t="shared" si="3"/>
        <v>38650</v>
      </c>
      <c r="J47" s="45">
        <f t="shared" si="3"/>
        <v>1553208</v>
      </c>
      <c r="K47" s="42">
        <f t="shared" si="0"/>
        <v>20703784</v>
      </c>
      <c r="L47" s="45">
        <f>SUM(L40:L46)</f>
        <v>387200</v>
      </c>
      <c r="M47" s="45">
        <f>SUM(M40:M46)</f>
        <v>104</v>
      </c>
      <c r="N47" s="45">
        <f>SUM(N40:N46)</f>
        <v>105</v>
      </c>
    </row>
    <row r="48" spans="1:14" ht="12.75">
      <c r="A48" s="44" t="s">
        <v>118</v>
      </c>
      <c r="B48" s="45">
        <v>152</v>
      </c>
      <c r="C48" s="45">
        <f>C32+C39+C47</f>
        <v>13942729</v>
      </c>
      <c r="D48" s="45">
        <f aca="true" t="shared" si="4" ref="D48:J48">D32+D39+D47</f>
        <v>1650269</v>
      </c>
      <c r="E48" s="45">
        <f t="shared" si="4"/>
        <v>2444101</v>
      </c>
      <c r="F48" s="45">
        <f t="shared" si="4"/>
        <v>9663</v>
      </c>
      <c r="G48" s="45">
        <f t="shared" si="4"/>
        <v>1030095</v>
      </c>
      <c r="H48" s="45">
        <f t="shared" si="4"/>
        <v>1263374</v>
      </c>
      <c r="I48" s="45">
        <f t="shared" si="4"/>
        <v>38650</v>
      </c>
      <c r="J48" s="45">
        <f t="shared" si="4"/>
        <v>1653524</v>
      </c>
      <c r="K48" s="42">
        <f t="shared" si="0"/>
        <v>22032405</v>
      </c>
      <c r="L48" s="45">
        <f>L32+L39+L47</f>
        <v>387200</v>
      </c>
      <c r="M48" s="45">
        <f>M32+M39+M47</f>
        <v>114</v>
      </c>
      <c r="N48" s="45">
        <f>N32+N39+N47</f>
        <v>113</v>
      </c>
    </row>
    <row r="49" spans="1:14" ht="12.75">
      <c r="A49" s="44" t="s">
        <v>51</v>
      </c>
      <c r="B49" s="45">
        <v>158</v>
      </c>
      <c r="C49" s="49">
        <v>313100</v>
      </c>
      <c r="D49" s="49"/>
      <c r="E49" s="49"/>
      <c r="F49" s="49"/>
      <c r="G49" s="49"/>
      <c r="H49" s="49"/>
      <c r="I49" s="49"/>
      <c r="J49" s="49">
        <v>26092</v>
      </c>
      <c r="K49" s="42">
        <f t="shared" si="0"/>
        <v>339192</v>
      </c>
      <c r="L49" s="49"/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14255829</v>
      </c>
      <c r="D50" s="45">
        <f aca="true" t="shared" si="5" ref="D50:J50">D48+D49</f>
        <v>1650269</v>
      </c>
      <c r="E50" s="45">
        <f t="shared" si="5"/>
        <v>2444101</v>
      </c>
      <c r="F50" s="45">
        <f t="shared" si="5"/>
        <v>9663</v>
      </c>
      <c r="G50" s="45">
        <f t="shared" si="5"/>
        <v>1030095</v>
      </c>
      <c r="H50" s="45">
        <f t="shared" si="5"/>
        <v>1263374</v>
      </c>
      <c r="I50" s="45">
        <f t="shared" si="5"/>
        <v>38650</v>
      </c>
      <c r="J50" s="45">
        <f t="shared" si="5"/>
        <v>1679616</v>
      </c>
      <c r="K50" s="42">
        <f t="shared" si="0"/>
        <v>22371597</v>
      </c>
      <c r="L50" s="45">
        <f>L48+L49</f>
        <v>387200</v>
      </c>
      <c r="M50" s="45">
        <f>M48+M49</f>
        <v>117</v>
      </c>
      <c r="N50" s="45">
        <f>N48+N49</f>
        <v>115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3"/>
      <c r="N52" s="114"/>
    </row>
    <row r="53" spans="1:14" ht="12.75">
      <c r="A53" s="171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154</v>
      </c>
      <c r="L53" s="135" t="s">
        <v>156</v>
      </c>
      <c r="M53" s="135" t="s">
        <v>158</v>
      </c>
      <c r="N53" s="114"/>
    </row>
    <row r="54" spans="1:14" ht="12.75">
      <c r="A54" s="172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155</v>
      </c>
      <c r="L54" s="53" t="s">
        <v>157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 t="s">
        <v>217</v>
      </c>
      <c r="C60" s="168"/>
      <c r="D60" s="168"/>
      <c r="E60" s="62"/>
    </row>
    <row r="61" spans="10:11" ht="12.75">
      <c r="J61" s="167" t="s">
        <v>208</v>
      </c>
      <c r="K61" s="167"/>
    </row>
    <row r="62" spans="10:11" ht="12.75">
      <c r="J62" s="166" t="s">
        <v>48</v>
      </c>
      <c r="K62" s="166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2">
      <selection activeCell="F46" sqref="F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 t="s">
        <v>206</v>
      </c>
      <c r="I2" s="181"/>
    </row>
    <row r="3" spans="1:9" ht="12.75">
      <c r="A3" s="3"/>
      <c r="G3" s="5" t="s">
        <v>77</v>
      </c>
      <c r="H3" s="180" t="s">
        <v>209</v>
      </c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167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121150</v>
      </c>
      <c r="D23" s="41"/>
      <c r="E23" s="41">
        <v>12532</v>
      </c>
      <c r="F23" s="41">
        <v>5850</v>
      </c>
      <c r="G23" s="41"/>
      <c r="H23" s="41"/>
      <c r="I23" s="41"/>
      <c r="J23" s="42">
        <f t="shared" si="0"/>
        <v>139532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154192</v>
      </c>
      <c r="D25" s="41"/>
      <c r="E25" s="41">
        <v>15951</v>
      </c>
      <c r="F25" s="41">
        <v>7800</v>
      </c>
      <c r="G25" s="41"/>
      <c r="H25" s="41"/>
      <c r="I25" s="41"/>
      <c r="J25" s="42">
        <f t="shared" si="0"/>
        <v>177943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109959</v>
      </c>
      <c r="D27" s="41"/>
      <c r="E27" s="41">
        <v>11375</v>
      </c>
      <c r="F27" s="41">
        <v>3900</v>
      </c>
      <c r="G27" s="41"/>
      <c r="H27" s="41"/>
      <c r="I27" s="41"/>
      <c r="J27" s="42">
        <f t="shared" si="0"/>
        <v>125234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385301</v>
      </c>
      <c r="D32" s="45">
        <f>SUM(D12:D31)</f>
        <v>0</v>
      </c>
      <c r="E32" s="45">
        <f t="shared" si="1"/>
        <v>39858</v>
      </c>
      <c r="F32" s="45">
        <f t="shared" si="1"/>
        <v>17550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442709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167810</v>
      </c>
      <c r="D42" s="41"/>
      <c r="E42" s="41">
        <v>17359</v>
      </c>
      <c r="F42" s="41">
        <v>1950</v>
      </c>
      <c r="G42" s="41"/>
      <c r="H42" s="41"/>
      <c r="I42" s="41"/>
      <c r="J42" s="42">
        <f t="shared" si="0"/>
        <v>187119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144983</v>
      </c>
      <c r="D43" s="41"/>
      <c r="E43" s="41">
        <v>14998</v>
      </c>
      <c r="F43" s="41">
        <v>1950</v>
      </c>
      <c r="G43" s="41"/>
      <c r="H43" s="41"/>
      <c r="I43" s="41"/>
      <c r="J43" s="42">
        <f t="shared" si="0"/>
        <v>161931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519062</v>
      </c>
      <c r="D44" s="41"/>
      <c r="E44" s="41">
        <v>53697</v>
      </c>
      <c r="F44" s="41">
        <v>7800</v>
      </c>
      <c r="G44" s="41"/>
      <c r="H44" s="41"/>
      <c r="I44" s="41"/>
      <c r="J44" s="42">
        <f t="shared" si="0"/>
        <v>580559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1361439</v>
      </c>
      <c r="D45" s="41"/>
      <c r="E45" s="41">
        <v>108481</v>
      </c>
      <c r="F45" s="41">
        <v>21450</v>
      </c>
      <c r="G45" s="41"/>
      <c r="H45" s="41"/>
      <c r="I45" s="41"/>
      <c r="J45" s="42">
        <f t="shared" si="0"/>
        <v>1491370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4165385</v>
      </c>
      <c r="D46" s="41"/>
      <c r="E46" s="41">
        <v>463260</v>
      </c>
      <c r="F46" s="41">
        <v>147977</v>
      </c>
      <c r="G46" s="41">
        <v>138866</v>
      </c>
      <c r="H46" s="41"/>
      <c r="I46" s="41"/>
      <c r="J46" s="42">
        <f t="shared" si="0"/>
        <v>4915488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6358679</v>
      </c>
      <c r="D47" s="45">
        <f>SUM(D40:D46)</f>
        <v>0</v>
      </c>
      <c r="E47" s="45">
        <f t="shared" si="3"/>
        <v>657795</v>
      </c>
      <c r="F47" s="45">
        <f t="shared" si="3"/>
        <v>181127</v>
      </c>
      <c r="G47" s="45">
        <f t="shared" si="3"/>
        <v>138866</v>
      </c>
      <c r="H47" s="45">
        <f t="shared" si="3"/>
        <v>0</v>
      </c>
      <c r="I47" s="45">
        <f t="shared" si="3"/>
        <v>0</v>
      </c>
      <c r="J47" s="42">
        <f t="shared" si="0"/>
        <v>7336467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6743980</v>
      </c>
      <c r="D48" s="45">
        <f>D32+D39+D47</f>
        <v>0</v>
      </c>
      <c r="E48" s="45">
        <f t="shared" si="4"/>
        <v>697653</v>
      </c>
      <c r="F48" s="45">
        <f t="shared" si="4"/>
        <v>198677</v>
      </c>
      <c r="G48" s="45">
        <f t="shared" si="4"/>
        <v>138866</v>
      </c>
      <c r="H48" s="45">
        <f t="shared" si="4"/>
        <v>0</v>
      </c>
      <c r="I48" s="45">
        <f t="shared" si="4"/>
        <v>0</v>
      </c>
      <c r="J48" s="42">
        <f t="shared" si="0"/>
        <v>7779176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107068</v>
      </c>
      <c r="D49" s="49"/>
      <c r="E49" s="49">
        <v>11076</v>
      </c>
      <c r="F49" s="49">
        <v>5850</v>
      </c>
      <c r="G49" s="49"/>
      <c r="H49" s="49"/>
      <c r="I49" s="49"/>
      <c r="J49" s="42">
        <f t="shared" si="0"/>
        <v>123994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6851048</v>
      </c>
      <c r="D50" s="45">
        <f>D48+D49</f>
        <v>0</v>
      </c>
      <c r="E50" s="45">
        <f t="shared" si="5"/>
        <v>708729</v>
      </c>
      <c r="F50" s="45">
        <f t="shared" si="5"/>
        <v>204527</v>
      </c>
      <c r="G50" s="45">
        <f t="shared" si="5"/>
        <v>138866</v>
      </c>
      <c r="H50" s="45">
        <f t="shared" si="5"/>
        <v>0</v>
      </c>
      <c r="I50" s="45">
        <f t="shared" si="5"/>
        <v>0</v>
      </c>
      <c r="J50" s="42">
        <f t="shared" si="0"/>
        <v>7903170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35" t="s">
        <v>186</v>
      </c>
      <c r="D53" s="135" t="s">
        <v>187</v>
      </c>
      <c r="E53" s="135" t="s">
        <v>105</v>
      </c>
      <c r="F53" s="135" t="s">
        <v>188</v>
      </c>
      <c r="G53" s="135" t="s">
        <v>189</v>
      </c>
      <c r="H53" s="135" t="s">
        <v>190</v>
      </c>
      <c r="I53" s="135" t="s">
        <v>190</v>
      </c>
      <c r="J53" s="135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53" t="s">
        <v>191</v>
      </c>
      <c r="I54" s="53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 t="s">
        <v>218</v>
      </c>
      <c r="C60" s="168"/>
      <c r="D60" s="168"/>
      <c r="E60" s="168"/>
      <c r="F60" s="62"/>
    </row>
    <row r="61" spans="8:9" ht="12.75">
      <c r="H61" s="167" t="s">
        <v>208</v>
      </c>
      <c r="I61" s="167"/>
    </row>
    <row r="62" spans="8:9" ht="12.75">
      <c r="H62" s="166" t="s">
        <v>48</v>
      </c>
      <c r="I62" s="16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8">
      <selection activeCell="L47" sqref="L4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0" t="s">
        <v>206</v>
      </c>
      <c r="L2" s="181"/>
    </row>
    <row r="3" spans="1:12" ht="12.75">
      <c r="A3" s="3"/>
      <c r="H3" s="4"/>
      <c r="I3" s="4"/>
      <c r="J3" s="5" t="s">
        <v>77</v>
      </c>
      <c r="K3" s="180" t="s">
        <v>209</v>
      </c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92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1" t="s">
        <v>120</v>
      </c>
      <c r="N7" s="192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363000</v>
      </c>
      <c r="D23" s="41"/>
      <c r="E23" s="41"/>
      <c r="F23" s="41"/>
      <c r="G23" s="41">
        <v>23175</v>
      </c>
      <c r="H23" s="41"/>
      <c r="I23" s="41"/>
      <c r="J23" s="41">
        <v>30249</v>
      </c>
      <c r="K23" s="42">
        <f t="shared" si="0"/>
        <v>416424</v>
      </c>
      <c r="L23" s="41">
        <v>65861</v>
      </c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490800</v>
      </c>
      <c r="D25" s="41"/>
      <c r="E25" s="41"/>
      <c r="F25" s="41"/>
      <c r="G25" s="41"/>
      <c r="H25" s="41"/>
      <c r="I25" s="41"/>
      <c r="J25" s="41">
        <v>40900</v>
      </c>
      <c r="K25" s="42">
        <f t="shared" si="0"/>
        <v>531700</v>
      </c>
      <c r="L25" s="41">
        <v>40798</v>
      </c>
      <c r="M25" s="41">
        <v>5</v>
      </c>
      <c r="N25" s="41">
        <v>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350000</v>
      </c>
      <c r="D27" s="41"/>
      <c r="E27" s="41"/>
      <c r="F27" s="41"/>
      <c r="G27" s="41"/>
      <c r="H27" s="41"/>
      <c r="I27" s="41"/>
      <c r="J27" s="41">
        <v>29167</v>
      </c>
      <c r="K27" s="42">
        <f t="shared" si="0"/>
        <v>379167</v>
      </c>
      <c r="L27" s="41">
        <v>27364</v>
      </c>
      <c r="M27" s="41">
        <v>2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1203800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23175</v>
      </c>
      <c r="H32" s="45">
        <f t="shared" si="1"/>
        <v>0</v>
      </c>
      <c r="I32" s="45">
        <f t="shared" si="1"/>
        <v>0</v>
      </c>
      <c r="J32" s="45">
        <f t="shared" si="1"/>
        <v>100316</v>
      </c>
      <c r="K32" s="42">
        <f t="shared" si="0"/>
        <v>1327291</v>
      </c>
      <c r="L32" s="45">
        <f>SUM(L12:L31)</f>
        <v>134023</v>
      </c>
      <c r="M32" s="45">
        <f>SUM(M12:M31)</f>
        <v>10</v>
      </c>
      <c r="N32" s="45">
        <f>SUM(N12:N31)</f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279752</v>
      </c>
      <c r="D42" s="41">
        <v>29374</v>
      </c>
      <c r="E42" s="41">
        <v>83926</v>
      </c>
      <c r="F42" s="41">
        <v>0</v>
      </c>
      <c r="G42" s="41">
        <v>83926</v>
      </c>
      <c r="H42" s="41">
        <v>6295</v>
      </c>
      <c r="I42" s="41"/>
      <c r="J42" s="41">
        <v>44512</v>
      </c>
      <c r="K42" s="42">
        <f t="shared" si="0"/>
        <v>527785</v>
      </c>
      <c r="L42" s="41">
        <v>15000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262267</v>
      </c>
      <c r="D43" s="41">
        <v>24129</v>
      </c>
      <c r="E43" s="41">
        <v>78681</v>
      </c>
      <c r="F43" s="41">
        <v>0</v>
      </c>
      <c r="G43" s="41">
        <v>52453</v>
      </c>
      <c r="H43" s="41">
        <v>0</v>
      </c>
      <c r="I43" s="41"/>
      <c r="J43" s="41">
        <v>38457</v>
      </c>
      <c r="K43" s="42">
        <f t="shared" si="0"/>
        <v>455987</v>
      </c>
      <c r="L43" s="41">
        <v>15000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979136</v>
      </c>
      <c r="D44" s="41">
        <v>86245</v>
      </c>
      <c r="E44" s="41">
        <v>293740</v>
      </c>
      <c r="F44" s="41">
        <v>0</v>
      </c>
      <c r="G44" s="41">
        <v>97916</v>
      </c>
      <c r="H44" s="41">
        <v>9617</v>
      </c>
      <c r="I44" s="41"/>
      <c r="J44" s="41">
        <v>135452</v>
      </c>
      <c r="K44" s="42">
        <f t="shared" si="0"/>
        <v>1602106</v>
      </c>
      <c r="L44" s="41">
        <v>88988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1892604</v>
      </c>
      <c r="D45" s="41">
        <v>194444</v>
      </c>
      <c r="E45" s="41">
        <v>495651</v>
      </c>
      <c r="F45" s="41">
        <v>53743</v>
      </c>
      <c r="G45" s="41">
        <v>54979</v>
      </c>
      <c r="H45" s="41">
        <v>14264</v>
      </c>
      <c r="I45" s="41"/>
      <c r="J45" s="41">
        <v>236669</v>
      </c>
      <c r="K45" s="42">
        <f t="shared" si="0"/>
        <v>2942354</v>
      </c>
      <c r="L45" s="41">
        <v>287639</v>
      </c>
      <c r="M45" s="41">
        <v>10</v>
      </c>
      <c r="N45" s="41">
        <v>14</v>
      </c>
    </row>
    <row r="46" spans="1:14" ht="12.75">
      <c r="A46" s="48" t="s">
        <v>63</v>
      </c>
      <c r="B46" s="40">
        <v>120</v>
      </c>
      <c r="C46" s="41">
        <v>8637000</v>
      </c>
      <c r="D46" s="41">
        <v>1154327</v>
      </c>
      <c r="E46" s="41">
        <v>1213785</v>
      </c>
      <c r="F46" s="41">
        <v>94</v>
      </c>
      <c r="G46" s="41">
        <v>689342</v>
      </c>
      <c r="H46" s="41">
        <v>1125593</v>
      </c>
      <c r="I46" s="41">
        <v>20000</v>
      </c>
      <c r="J46" s="41">
        <v>1087708</v>
      </c>
      <c r="K46" s="42">
        <f t="shared" si="0"/>
        <v>13927849</v>
      </c>
      <c r="L46" s="41">
        <v>3151038</v>
      </c>
      <c r="M46" s="41">
        <v>86</v>
      </c>
      <c r="N46" s="41">
        <v>85</v>
      </c>
    </row>
    <row r="47" spans="1:14" ht="12.75">
      <c r="A47" s="44" t="s">
        <v>74</v>
      </c>
      <c r="B47" s="45">
        <v>121</v>
      </c>
      <c r="C47" s="45">
        <f>SUM(C40:C46)</f>
        <v>12050759</v>
      </c>
      <c r="D47" s="45">
        <f aca="true" t="shared" si="3" ref="D47:J47">SUM(D40:D46)</f>
        <v>1488519</v>
      </c>
      <c r="E47" s="45">
        <f t="shared" si="3"/>
        <v>2165783</v>
      </c>
      <c r="F47" s="45">
        <f t="shared" si="3"/>
        <v>53837</v>
      </c>
      <c r="G47" s="45">
        <f t="shared" si="3"/>
        <v>978616</v>
      </c>
      <c r="H47" s="45">
        <f t="shared" si="3"/>
        <v>1155769</v>
      </c>
      <c r="I47" s="45">
        <f t="shared" si="3"/>
        <v>20000</v>
      </c>
      <c r="J47" s="45">
        <f t="shared" si="3"/>
        <v>1542798</v>
      </c>
      <c r="K47" s="42">
        <f t="shared" si="0"/>
        <v>19456081</v>
      </c>
      <c r="L47" s="45">
        <f>SUM(L40:L46)</f>
        <v>3557665</v>
      </c>
      <c r="M47" s="45">
        <f>SUM(M40:M46)</f>
        <v>102</v>
      </c>
      <c r="N47" s="45">
        <f>SUM(N40:N46)</f>
        <v>105</v>
      </c>
    </row>
    <row r="48" spans="1:14" ht="12.75">
      <c r="A48" s="44" t="s">
        <v>118</v>
      </c>
      <c r="B48" s="45">
        <v>152</v>
      </c>
      <c r="C48" s="45">
        <f>C32+C39+C47</f>
        <v>13254559</v>
      </c>
      <c r="D48" s="45">
        <f aca="true" t="shared" si="4" ref="D48:J48">D32+D39+D47</f>
        <v>1488519</v>
      </c>
      <c r="E48" s="45">
        <f t="shared" si="4"/>
        <v>2165783</v>
      </c>
      <c r="F48" s="45">
        <f t="shared" si="4"/>
        <v>53837</v>
      </c>
      <c r="G48" s="45">
        <f t="shared" si="4"/>
        <v>1001791</v>
      </c>
      <c r="H48" s="45">
        <f t="shared" si="4"/>
        <v>1155769</v>
      </c>
      <c r="I48" s="45">
        <f t="shared" si="4"/>
        <v>20000</v>
      </c>
      <c r="J48" s="45">
        <f t="shared" si="4"/>
        <v>1643114</v>
      </c>
      <c r="K48" s="42">
        <f t="shared" si="0"/>
        <v>20783372</v>
      </c>
      <c r="L48" s="45">
        <f>L32+L39+L47</f>
        <v>3691688</v>
      </c>
      <c r="M48" s="45">
        <f>M32+M39+M47</f>
        <v>112</v>
      </c>
      <c r="N48" s="45">
        <f>N32+N39+N47</f>
        <v>113</v>
      </c>
    </row>
    <row r="49" spans="1:14" ht="12.75">
      <c r="A49" s="44" t="s">
        <v>51</v>
      </c>
      <c r="B49" s="45">
        <v>158</v>
      </c>
      <c r="C49" s="49">
        <v>313100</v>
      </c>
      <c r="D49" s="49"/>
      <c r="E49" s="49"/>
      <c r="F49" s="49"/>
      <c r="G49" s="49"/>
      <c r="H49" s="49"/>
      <c r="I49" s="49"/>
      <c r="J49" s="49">
        <v>26092</v>
      </c>
      <c r="K49" s="42">
        <f t="shared" si="0"/>
        <v>339192</v>
      </c>
      <c r="L49" s="49">
        <v>30150</v>
      </c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13567659</v>
      </c>
      <c r="D50" s="45">
        <f aca="true" t="shared" si="5" ref="D50:J50">D48+D49</f>
        <v>1488519</v>
      </c>
      <c r="E50" s="45">
        <f t="shared" si="5"/>
        <v>2165783</v>
      </c>
      <c r="F50" s="45">
        <f t="shared" si="5"/>
        <v>53837</v>
      </c>
      <c r="G50" s="45">
        <f t="shared" si="5"/>
        <v>1001791</v>
      </c>
      <c r="H50" s="45">
        <f t="shared" si="5"/>
        <v>1155769</v>
      </c>
      <c r="I50" s="45">
        <f t="shared" si="5"/>
        <v>20000</v>
      </c>
      <c r="J50" s="45">
        <f t="shared" si="5"/>
        <v>1669206</v>
      </c>
      <c r="K50" s="42">
        <f t="shared" si="0"/>
        <v>21122564</v>
      </c>
      <c r="L50" s="45">
        <f>L48+L49</f>
        <v>3721838</v>
      </c>
      <c r="M50" s="45">
        <f>M48+M49</f>
        <v>115</v>
      </c>
      <c r="N50" s="45">
        <f>N48+N49</f>
        <v>115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3"/>
      <c r="N52" s="114"/>
    </row>
    <row r="53" spans="1:14" ht="12.75">
      <c r="A53" s="171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154</v>
      </c>
      <c r="L53" s="135" t="s">
        <v>156</v>
      </c>
      <c r="M53" s="135" t="s">
        <v>158</v>
      </c>
      <c r="N53" s="114"/>
    </row>
    <row r="54" spans="1:14" ht="12.75">
      <c r="A54" s="172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155</v>
      </c>
      <c r="L54" s="53" t="s">
        <v>157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 t="s">
        <v>219</v>
      </c>
      <c r="C60" s="168"/>
      <c r="D60" s="168"/>
      <c r="E60" s="62"/>
    </row>
    <row r="61" spans="10:11" ht="12.75">
      <c r="J61" s="167" t="s">
        <v>208</v>
      </c>
      <c r="K61" s="167"/>
    </row>
    <row r="62" spans="10:11" ht="12.75">
      <c r="J62" s="166" t="s">
        <v>48</v>
      </c>
      <c r="K62" s="166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3">
      <selection activeCell="G47" sqref="G4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 t="s">
        <v>206</v>
      </c>
      <c r="I2" s="181"/>
    </row>
    <row r="3" spans="1:9" ht="12.75">
      <c r="A3" s="3"/>
      <c r="G3" s="5" t="s">
        <v>77</v>
      </c>
      <c r="H3" s="180" t="s">
        <v>209</v>
      </c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168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139863</v>
      </c>
      <c r="D23" s="41"/>
      <c r="E23" s="41">
        <v>14468</v>
      </c>
      <c r="F23" s="41">
        <v>5850</v>
      </c>
      <c r="G23" s="41"/>
      <c r="H23" s="41"/>
      <c r="I23" s="41"/>
      <c r="J23" s="42">
        <f t="shared" si="0"/>
        <v>160181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168939</v>
      </c>
      <c r="D25" s="41"/>
      <c r="E25" s="41">
        <v>17476</v>
      </c>
      <c r="F25" s="41">
        <v>3900</v>
      </c>
      <c r="G25" s="41"/>
      <c r="H25" s="41"/>
      <c r="I25" s="41"/>
      <c r="J25" s="42">
        <f t="shared" si="0"/>
        <v>190315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117898</v>
      </c>
      <c r="D27" s="41"/>
      <c r="E27" s="41">
        <v>12195</v>
      </c>
      <c r="F27" s="41">
        <v>3900</v>
      </c>
      <c r="G27" s="41"/>
      <c r="H27" s="41"/>
      <c r="I27" s="41"/>
      <c r="J27" s="42">
        <f t="shared" si="0"/>
        <v>133993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426700</v>
      </c>
      <c r="D32" s="45">
        <f>SUM(D12:D31)</f>
        <v>0</v>
      </c>
      <c r="E32" s="45">
        <f t="shared" si="1"/>
        <v>44139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484489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172130</v>
      </c>
      <c r="D42" s="41"/>
      <c r="E42" s="41">
        <v>17809</v>
      </c>
      <c r="F42" s="41">
        <v>1950</v>
      </c>
      <c r="G42" s="41"/>
      <c r="H42" s="41"/>
      <c r="I42" s="41"/>
      <c r="J42" s="42">
        <f t="shared" si="0"/>
        <v>191889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149333</v>
      </c>
      <c r="D43" s="41"/>
      <c r="E43" s="41">
        <v>15448</v>
      </c>
      <c r="F43" s="41">
        <v>1950</v>
      </c>
      <c r="G43" s="41"/>
      <c r="H43" s="41"/>
      <c r="I43" s="41"/>
      <c r="J43" s="42">
        <f t="shared" si="0"/>
        <v>166731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536462</v>
      </c>
      <c r="D44" s="41"/>
      <c r="E44" s="41">
        <v>55497</v>
      </c>
      <c r="F44" s="41">
        <v>7800</v>
      </c>
      <c r="G44" s="41"/>
      <c r="H44" s="41"/>
      <c r="I44" s="41"/>
      <c r="J44" s="42">
        <f t="shared" si="0"/>
        <v>599759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1060835</v>
      </c>
      <c r="D45" s="41"/>
      <c r="E45" s="41">
        <v>194160</v>
      </c>
      <c r="F45" s="41">
        <v>19500</v>
      </c>
      <c r="G45" s="41"/>
      <c r="H45" s="41"/>
      <c r="I45" s="41"/>
      <c r="J45" s="42">
        <f t="shared" si="0"/>
        <v>1274495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5242981</v>
      </c>
      <c r="D46" s="41"/>
      <c r="E46" s="41">
        <v>458035</v>
      </c>
      <c r="F46" s="41">
        <v>158300</v>
      </c>
      <c r="G46" s="41">
        <v>155584</v>
      </c>
      <c r="H46" s="41"/>
      <c r="I46" s="41"/>
      <c r="J46" s="42">
        <f t="shared" si="0"/>
        <v>6014900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7161741</v>
      </c>
      <c r="D47" s="45">
        <f>SUM(D40:D46)</f>
        <v>0</v>
      </c>
      <c r="E47" s="45">
        <f t="shared" si="3"/>
        <v>740949</v>
      </c>
      <c r="F47" s="45">
        <f t="shared" si="3"/>
        <v>189500</v>
      </c>
      <c r="G47" s="45">
        <f t="shared" si="3"/>
        <v>155584</v>
      </c>
      <c r="H47" s="45">
        <f t="shared" si="3"/>
        <v>0</v>
      </c>
      <c r="I47" s="45">
        <f t="shared" si="3"/>
        <v>0</v>
      </c>
      <c r="J47" s="42">
        <f t="shared" si="0"/>
        <v>8247774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7588441</v>
      </c>
      <c r="D48" s="45">
        <f>D32+D39+D47</f>
        <v>0</v>
      </c>
      <c r="E48" s="45">
        <f t="shared" si="4"/>
        <v>785088</v>
      </c>
      <c r="F48" s="45">
        <f t="shared" si="4"/>
        <v>203150</v>
      </c>
      <c r="G48" s="45">
        <f t="shared" si="4"/>
        <v>155584</v>
      </c>
      <c r="H48" s="45">
        <f t="shared" si="4"/>
        <v>0</v>
      </c>
      <c r="I48" s="45">
        <f t="shared" si="4"/>
        <v>0</v>
      </c>
      <c r="J48" s="42">
        <f t="shared" si="0"/>
        <v>8732263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115812</v>
      </c>
      <c r="D49" s="49"/>
      <c r="E49" s="49">
        <v>11981</v>
      </c>
      <c r="F49" s="49">
        <v>3900</v>
      </c>
      <c r="G49" s="49"/>
      <c r="H49" s="49"/>
      <c r="I49" s="49"/>
      <c r="J49" s="42">
        <f t="shared" si="0"/>
        <v>131693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7704253</v>
      </c>
      <c r="D50" s="45">
        <f>D48+D49</f>
        <v>0</v>
      </c>
      <c r="E50" s="45">
        <f t="shared" si="5"/>
        <v>797069</v>
      </c>
      <c r="F50" s="45">
        <f t="shared" si="5"/>
        <v>207050</v>
      </c>
      <c r="G50" s="45">
        <f t="shared" si="5"/>
        <v>155584</v>
      </c>
      <c r="H50" s="45">
        <f t="shared" si="5"/>
        <v>0</v>
      </c>
      <c r="I50" s="45">
        <f t="shared" si="5"/>
        <v>0</v>
      </c>
      <c r="J50" s="42">
        <f t="shared" si="0"/>
        <v>8863956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35" t="s">
        <v>186</v>
      </c>
      <c r="D53" s="135" t="s">
        <v>187</v>
      </c>
      <c r="E53" s="135" t="s">
        <v>105</v>
      </c>
      <c r="F53" s="135" t="s">
        <v>188</v>
      </c>
      <c r="G53" s="135" t="s">
        <v>189</v>
      </c>
      <c r="H53" s="135" t="s">
        <v>190</v>
      </c>
      <c r="I53" s="135" t="s">
        <v>190</v>
      </c>
      <c r="J53" s="135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53" t="s">
        <v>191</v>
      </c>
      <c r="I54" s="53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 t="s">
        <v>219</v>
      </c>
      <c r="C60" s="168"/>
      <c r="D60" s="168"/>
      <c r="E60" s="168"/>
      <c r="F60" s="62"/>
    </row>
    <row r="61" spans="8:9" ht="12.75">
      <c r="H61" s="167" t="s">
        <v>208</v>
      </c>
      <c r="I61" s="167"/>
    </row>
    <row r="62" spans="8:9" ht="12.75">
      <c r="H62" s="166" t="s">
        <v>48</v>
      </c>
      <c r="I62" s="16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0"/>
      <c r="L2" s="181"/>
    </row>
    <row r="3" spans="1:12" ht="12.75">
      <c r="A3" s="3"/>
      <c r="H3" s="4"/>
      <c r="I3" s="4"/>
      <c r="J3" s="5" t="s">
        <v>77</v>
      </c>
      <c r="K3" s="180"/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93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1" t="s">
        <v>120</v>
      </c>
      <c r="N7" s="192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118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3"/>
      <c r="N52" s="114"/>
    </row>
    <row r="53" spans="1:14" ht="12.75">
      <c r="A53" s="171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154</v>
      </c>
      <c r="L53" s="135" t="s">
        <v>156</v>
      </c>
      <c r="M53" s="135" t="s">
        <v>158</v>
      </c>
      <c r="N53" s="114"/>
    </row>
    <row r="54" spans="1:14" ht="12.75">
      <c r="A54" s="172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155</v>
      </c>
      <c r="L54" s="53" t="s">
        <v>157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/>
      <c r="C60" s="168"/>
      <c r="D60" s="168"/>
      <c r="E60" s="62"/>
    </row>
    <row r="61" spans="10:11" ht="12.75">
      <c r="J61" s="167"/>
      <c r="K61" s="167"/>
    </row>
    <row r="62" spans="10:11" ht="12.75">
      <c r="J62" s="166" t="s">
        <v>48</v>
      </c>
      <c r="K62" s="166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/>
      <c r="I2" s="181"/>
    </row>
    <row r="3" spans="1:9" ht="12.75">
      <c r="A3" s="3"/>
      <c r="G3" s="5" t="s">
        <v>77</v>
      </c>
      <c r="H3" s="180"/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169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35" t="s">
        <v>186</v>
      </c>
      <c r="D53" s="135" t="s">
        <v>187</v>
      </c>
      <c r="E53" s="135" t="s">
        <v>105</v>
      </c>
      <c r="F53" s="135" t="s">
        <v>188</v>
      </c>
      <c r="G53" s="135" t="s">
        <v>189</v>
      </c>
      <c r="H53" s="135" t="s">
        <v>190</v>
      </c>
      <c r="I53" s="135" t="s">
        <v>190</v>
      </c>
      <c r="J53" s="135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53" t="s">
        <v>191</v>
      </c>
      <c r="I54" s="53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/>
      <c r="C60" s="168"/>
      <c r="D60" s="168"/>
      <c r="E60" s="168"/>
      <c r="F60" s="62"/>
    </row>
    <row r="61" spans="8:9" ht="12.75">
      <c r="H61" s="167"/>
      <c r="I61" s="167"/>
    </row>
    <row r="62" spans="8:9" ht="12.75">
      <c r="H62" s="166" t="s">
        <v>48</v>
      </c>
      <c r="I62" s="16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2">
      <selection activeCell="J55" sqref="J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142</v>
      </c>
    </row>
    <row r="2" spans="1:12" ht="12.75">
      <c r="A2" s="3" t="s">
        <v>71</v>
      </c>
      <c r="H2" s="4"/>
      <c r="I2" s="4"/>
      <c r="J2" s="5" t="s">
        <v>0</v>
      </c>
      <c r="K2" s="180" t="s">
        <v>206</v>
      </c>
      <c r="L2" s="181"/>
    </row>
    <row r="3" spans="1:12" ht="12.75">
      <c r="A3" s="3"/>
      <c r="H3" s="4"/>
      <c r="I3" s="4"/>
      <c r="J3" s="5" t="s">
        <v>77</v>
      </c>
      <c r="K3" s="180" t="s">
        <v>207</v>
      </c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84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84" t="s">
        <v>120</v>
      </c>
      <c r="N7" s="186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421700</v>
      </c>
      <c r="D23" s="41"/>
      <c r="E23" s="41"/>
      <c r="F23" s="41"/>
      <c r="G23" s="41">
        <v>29972</v>
      </c>
      <c r="H23" s="41"/>
      <c r="I23" s="41"/>
      <c r="J23" s="41">
        <v>20016</v>
      </c>
      <c r="K23" s="42">
        <f t="shared" si="0"/>
        <v>471688</v>
      </c>
      <c r="L23" s="41">
        <v>225800</v>
      </c>
      <c r="M23" s="41">
        <v>3</v>
      </c>
      <c r="N23" s="41"/>
    </row>
    <row r="24" spans="1:14" ht="12.75">
      <c r="A24" s="39" t="s">
        <v>32</v>
      </c>
      <c r="B24" s="40">
        <v>83</v>
      </c>
      <c r="C24" s="41">
        <v>140000</v>
      </c>
      <c r="D24" s="41"/>
      <c r="E24" s="41"/>
      <c r="F24" s="41"/>
      <c r="G24" s="41"/>
      <c r="H24" s="41"/>
      <c r="I24" s="41"/>
      <c r="J24" s="41"/>
      <c r="K24" s="42">
        <f t="shared" si="0"/>
        <v>140000</v>
      </c>
      <c r="L24" s="41"/>
      <c r="M24" s="41">
        <v>1</v>
      </c>
      <c r="N24" s="41"/>
    </row>
    <row r="25" spans="1:14" ht="12.75">
      <c r="A25" s="39" t="s">
        <v>33</v>
      </c>
      <c r="B25" s="40">
        <v>84</v>
      </c>
      <c r="C25" s="41">
        <v>574819</v>
      </c>
      <c r="D25" s="41"/>
      <c r="E25" s="41"/>
      <c r="F25" s="41"/>
      <c r="G25" s="41"/>
      <c r="H25" s="41"/>
      <c r="I25" s="41"/>
      <c r="J25" s="41">
        <v>23842</v>
      </c>
      <c r="K25" s="42">
        <f t="shared" si="0"/>
        <v>598661</v>
      </c>
      <c r="L25" s="41"/>
      <c r="M25" s="41">
        <v>5</v>
      </c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55000</v>
      </c>
      <c r="D27" s="41"/>
      <c r="E27" s="41"/>
      <c r="F27" s="41"/>
      <c r="G27" s="41"/>
      <c r="H27" s="41"/>
      <c r="I27" s="41"/>
      <c r="J27" s="41"/>
      <c r="K27" s="42"/>
      <c r="L27" s="41"/>
      <c r="M27" s="41">
        <v>1</v>
      </c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1191519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29972</v>
      </c>
      <c r="H32" s="45">
        <f t="shared" si="1"/>
        <v>0</v>
      </c>
      <c r="I32" s="45">
        <f t="shared" si="1"/>
        <v>0</v>
      </c>
      <c r="J32" s="45">
        <f t="shared" si="1"/>
        <v>43858</v>
      </c>
      <c r="K32" s="42">
        <f t="shared" si="0"/>
        <v>1265349</v>
      </c>
      <c r="L32" s="45">
        <f>SUM(L12:L31)</f>
        <v>225800</v>
      </c>
      <c r="M32" s="45">
        <f>SUM(M12:M31)</f>
        <v>10</v>
      </c>
      <c r="N32" s="45"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308419</v>
      </c>
      <c r="D42" s="41">
        <v>29440</v>
      </c>
      <c r="E42" s="41">
        <v>92526</v>
      </c>
      <c r="F42" s="41">
        <v>0</v>
      </c>
      <c r="G42" s="41">
        <v>92526</v>
      </c>
      <c r="H42" s="41">
        <v>6309</v>
      </c>
      <c r="I42" s="41">
        <v>0</v>
      </c>
      <c r="J42" s="41">
        <v>46307</v>
      </c>
      <c r="K42" s="42">
        <f t="shared" si="0"/>
        <v>575527</v>
      </c>
      <c r="L42" s="41">
        <v>1967040</v>
      </c>
      <c r="M42" s="41">
        <v>1</v>
      </c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196267</v>
      </c>
      <c r="D44" s="41">
        <v>23181</v>
      </c>
      <c r="E44" s="41">
        <v>58880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2">
        <f t="shared" si="0"/>
        <v>278328</v>
      </c>
      <c r="L44" s="41">
        <v>0</v>
      </c>
      <c r="M44" s="41">
        <v>1</v>
      </c>
      <c r="N44" s="41"/>
    </row>
    <row r="45" spans="1:14" ht="12.75">
      <c r="A45" s="48" t="s">
        <v>62</v>
      </c>
      <c r="B45" s="40">
        <v>119</v>
      </c>
      <c r="C45" s="41">
        <v>2745226</v>
      </c>
      <c r="D45" s="41">
        <v>229738</v>
      </c>
      <c r="E45" s="41">
        <v>650151</v>
      </c>
      <c r="F45" s="41">
        <v>66592</v>
      </c>
      <c r="G45" s="41">
        <v>133978</v>
      </c>
      <c r="H45" s="41">
        <v>14049</v>
      </c>
      <c r="I45" s="41"/>
      <c r="J45" s="41">
        <v>369126</v>
      </c>
      <c r="K45" s="42">
        <f t="shared" si="0"/>
        <v>4208860</v>
      </c>
      <c r="L45" s="41">
        <v>1926169</v>
      </c>
      <c r="M45" s="41">
        <v>15</v>
      </c>
      <c r="N45" s="41">
        <v>20</v>
      </c>
    </row>
    <row r="46" spans="1:14" ht="12.75">
      <c r="A46" s="48" t="s">
        <v>63</v>
      </c>
      <c r="B46" s="40">
        <v>120</v>
      </c>
      <c r="C46" s="41">
        <v>8605622</v>
      </c>
      <c r="D46" s="41">
        <v>1179381</v>
      </c>
      <c r="E46" s="41">
        <v>1305401</v>
      </c>
      <c r="F46" s="41">
        <v>10514</v>
      </c>
      <c r="G46" s="41">
        <v>766666</v>
      </c>
      <c r="H46" s="41">
        <v>179098</v>
      </c>
      <c r="I46" s="41">
        <v>0</v>
      </c>
      <c r="J46" s="41">
        <v>984749</v>
      </c>
      <c r="K46" s="42">
        <f t="shared" si="0"/>
        <v>13031431</v>
      </c>
      <c r="L46" s="41">
        <v>1966313</v>
      </c>
      <c r="M46" s="41">
        <v>86</v>
      </c>
      <c r="N46" s="41">
        <v>85</v>
      </c>
    </row>
    <row r="47" spans="1:14" s="46" customFormat="1" ht="12.75">
      <c r="A47" s="44" t="s">
        <v>74</v>
      </c>
      <c r="B47" s="45">
        <v>121</v>
      </c>
      <c r="C47" s="45">
        <f>SUM(C40:C46)</f>
        <v>11855534</v>
      </c>
      <c r="D47" s="45">
        <f aca="true" t="shared" si="3" ref="D47:J47">SUM(D40:D46)</f>
        <v>1461740</v>
      </c>
      <c r="E47" s="45">
        <f t="shared" si="3"/>
        <v>2106958</v>
      </c>
      <c r="F47" s="45">
        <f t="shared" si="3"/>
        <v>77106</v>
      </c>
      <c r="G47" s="45">
        <f t="shared" si="3"/>
        <v>993170</v>
      </c>
      <c r="H47" s="45">
        <f t="shared" si="3"/>
        <v>199456</v>
      </c>
      <c r="I47" s="45">
        <f t="shared" si="3"/>
        <v>0</v>
      </c>
      <c r="J47" s="45">
        <f t="shared" si="3"/>
        <v>1400182</v>
      </c>
      <c r="K47" s="42">
        <f t="shared" si="0"/>
        <v>18094146</v>
      </c>
      <c r="L47" s="45">
        <f>SUM(L40:L46)</f>
        <v>5859522</v>
      </c>
      <c r="M47" s="45">
        <f>SUM(M40:M46)</f>
        <v>103</v>
      </c>
      <c r="N47" s="45">
        <f>SUM(N40:N46)</f>
        <v>105</v>
      </c>
    </row>
    <row r="48" spans="1:14" s="46" customFormat="1" ht="12.75">
      <c r="A48" s="44" t="s">
        <v>118</v>
      </c>
      <c r="B48" s="45">
        <v>152</v>
      </c>
      <c r="C48" s="45">
        <f>C32+C39+C47</f>
        <v>13047053</v>
      </c>
      <c r="D48" s="45">
        <f aca="true" t="shared" si="4" ref="D48:J48">D32+D39+D47</f>
        <v>1461740</v>
      </c>
      <c r="E48" s="45">
        <f t="shared" si="4"/>
        <v>2106958</v>
      </c>
      <c r="F48" s="45">
        <f t="shared" si="4"/>
        <v>77106</v>
      </c>
      <c r="G48" s="45">
        <f t="shared" si="4"/>
        <v>1023142</v>
      </c>
      <c r="H48" s="45">
        <f t="shared" si="4"/>
        <v>199456</v>
      </c>
      <c r="I48" s="45">
        <f t="shared" si="4"/>
        <v>0</v>
      </c>
      <c r="J48" s="45">
        <f t="shared" si="4"/>
        <v>1444040</v>
      </c>
      <c r="K48" s="42">
        <f t="shared" si="0"/>
        <v>19359495</v>
      </c>
      <c r="L48" s="45">
        <f>L32+L39+L47</f>
        <v>6085322</v>
      </c>
      <c r="M48" s="45">
        <f>M32+M39+M47</f>
        <v>113</v>
      </c>
      <c r="N48" s="45">
        <f>N32+N39+N47</f>
        <v>113</v>
      </c>
    </row>
    <row r="49" spans="1:14" s="46" customFormat="1" ht="12.75">
      <c r="A49" s="44" t="s">
        <v>51</v>
      </c>
      <c r="B49" s="45">
        <v>158</v>
      </c>
      <c r="C49" s="49">
        <v>220700</v>
      </c>
      <c r="D49" s="49"/>
      <c r="E49" s="49"/>
      <c r="F49" s="49"/>
      <c r="G49" s="49">
        <v>19600</v>
      </c>
      <c r="H49" s="49"/>
      <c r="I49" s="49"/>
      <c r="J49" s="49">
        <v>23092</v>
      </c>
      <c r="K49" s="42">
        <f t="shared" si="0"/>
        <v>263392</v>
      </c>
      <c r="L49" s="49">
        <v>11580</v>
      </c>
      <c r="M49" s="49">
        <v>2</v>
      </c>
      <c r="N49" s="49">
        <v>3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13267753</v>
      </c>
      <c r="D50" s="45">
        <f t="shared" si="5"/>
        <v>1461740</v>
      </c>
      <c r="E50" s="45">
        <f t="shared" si="5"/>
        <v>2106958</v>
      </c>
      <c r="F50" s="45">
        <f t="shared" si="5"/>
        <v>77106</v>
      </c>
      <c r="G50" s="45">
        <f t="shared" si="5"/>
        <v>1042742</v>
      </c>
      <c r="H50" s="45">
        <f t="shared" si="5"/>
        <v>199456</v>
      </c>
      <c r="I50" s="45">
        <f t="shared" si="5"/>
        <v>0</v>
      </c>
      <c r="J50" s="45">
        <f t="shared" si="5"/>
        <v>1467132</v>
      </c>
      <c r="K50" s="42">
        <f t="shared" si="0"/>
        <v>19622887</v>
      </c>
      <c r="L50" s="45">
        <f>L48+L49</f>
        <v>6096902</v>
      </c>
      <c r="M50" s="45">
        <f>M48+M49</f>
        <v>115</v>
      </c>
      <c r="N50" s="45">
        <f>N48+N49</f>
        <v>116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73" t="s">
        <v>162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5"/>
    </row>
    <row r="53" spans="1:13" ht="12.75">
      <c r="A53" s="171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154</v>
      </c>
      <c r="L53" s="135" t="s">
        <v>156</v>
      </c>
      <c r="M53" s="134" t="s">
        <v>158</v>
      </c>
    </row>
    <row r="54" spans="1:13" ht="12.75">
      <c r="A54" s="172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155</v>
      </c>
      <c r="L54" s="53" t="s">
        <v>157</v>
      </c>
      <c r="M54" s="52" t="s">
        <v>54</v>
      </c>
    </row>
    <row r="55" spans="1:15" ht="12.75">
      <c r="A55" s="26" t="s">
        <v>62</v>
      </c>
      <c r="B55" s="54">
        <f>IF(A55="","",VLOOKUP(A55,$A$12:$B$50,2,FALSE))</f>
        <v>119</v>
      </c>
      <c r="C55" s="55">
        <v>401772</v>
      </c>
      <c r="D55" s="55"/>
      <c r="E55" s="55"/>
      <c r="F55" s="55"/>
      <c r="G55" s="55"/>
      <c r="H55" s="55"/>
      <c r="I55" s="55"/>
      <c r="J55" s="55"/>
      <c r="K55" s="55"/>
      <c r="L55" s="55"/>
      <c r="M55" s="56">
        <v>2</v>
      </c>
      <c r="N55" s="57"/>
      <c r="O55" s="43"/>
    </row>
    <row r="56" spans="1:15" ht="12.75">
      <c r="A56" s="39" t="s">
        <v>63</v>
      </c>
      <c r="B56" s="58">
        <v>120</v>
      </c>
      <c r="C56" s="59">
        <v>212038</v>
      </c>
      <c r="D56" s="59"/>
      <c r="E56" s="59"/>
      <c r="F56" s="59"/>
      <c r="G56" s="59"/>
      <c r="H56" s="59"/>
      <c r="I56" s="59"/>
      <c r="J56" s="59"/>
      <c r="K56" s="59"/>
      <c r="L56" s="59"/>
      <c r="M56" s="60">
        <v>2</v>
      </c>
      <c r="N56" s="57"/>
      <c r="O56" s="43"/>
    </row>
    <row r="57" spans="1:15" ht="12.75">
      <c r="A57" s="58"/>
      <c r="B57" s="58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 t="s">
        <v>213</v>
      </c>
      <c r="C60" s="168"/>
      <c r="D60" s="168"/>
      <c r="E60" s="62"/>
    </row>
    <row r="61" spans="10:11" ht="12.75">
      <c r="J61" s="167" t="s">
        <v>208</v>
      </c>
      <c r="K61" s="167"/>
    </row>
    <row r="62" spans="10:11" ht="12.75">
      <c r="J62" s="166" t="s">
        <v>48</v>
      </c>
      <c r="K62" s="166"/>
    </row>
  </sheetData>
  <sheetProtection/>
  <mergeCells count="14"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  <mergeCell ref="J62:K62"/>
    <mergeCell ref="J61:K61"/>
    <mergeCell ref="B60:D60"/>
    <mergeCell ref="C10:D10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C28" sqref="C2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0"/>
      <c r="L2" s="181"/>
    </row>
    <row r="3" spans="1:12" ht="12.75">
      <c r="A3" s="3"/>
      <c r="H3" s="4"/>
      <c r="I3" s="4"/>
      <c r="J3" s="5" t="s">
        <v>77</v>
      </c>
      <c r="K3" s="180"/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94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1" t="s">
        <v>120</v>
      </c>
      <c r="N7" s="192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118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3"/>
      <c r="N52" s="114"/>
    </row>
    <row r="53" spans="1:14" ht="12.75">
      <c r="A53" s="171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154</v>
      </c>
      <c r="L53" s="135" t="s">
        <v>156</v>
      </c>
      <c r="M53" s="135" t="s">
        <v>158</v>
      </c>
      <c r="N53" s="114"/>
    </row>
    <row r="54" spans="1:14" ht="12.75">
      <c r="A54" s="172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155</v>
      </c>
      <c r="L54" s="53" t="s">
        <v>157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/>
      <c r="C60" s="168"/>
      <c r="D60" s="168"/>
      <c r="E60" s="62"/>
    </row>
    <row r="61" spans="10:11" ht="12.75">
      <c r="J61" s="167"/>
      <c r="K61" s="167"/>
    </row>
    <row r="62" spans="10:11" ht="12.75">
      <c r="J62" s="166" t="s">
        <v>48</v>
      </c>
      <c r="K62" s="166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/>
      <c r="I2" s="181"/>
    </row>
    <row r="3" spans="1:9" ht="12.75">
      <c r="A3" s="3"/>
      <c r="G3" s="5" t="s">
        <v>77</v>
      </c>
      <c r="H3" s="180"/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170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35" t="s">
        <v>186</v>
      </c>
      <c r="D53" s="135" t="s">
        <v>187</v>
      </c>
      <c r="E53" s="135" t="s">
        <v>105</v>
      </c>
      <c r="F53" s="135" t="s">
        <v>188</v>
      </c>
      <c r="G53" s="135" t="s">
        <v>189</v>
      </c>
      <c r="H53" s="135" t="s">
        <v>190</v>
      </c>
      <c r="I53" s="135" t="s">
        <v>190</v>
      </c>
      <c r="J53" s="135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53" t="s">
        <v>191</v>
      </c>
      <c r="I54" s="53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/>
      <c r="C60" s="168"/>
      <c r="D60" s="168"/>
      <c r="E60" s="168"/>
      <c r="F60" s="62"/>
    </row>
    <row r="61" spans="8:9" ht="12.75">
      <c r="H61" s="167"/>
      <c r="I61" s="167"/>
    </row>
    <row r="62" spans="8:9" ht="12.75">
      <c r="H62" s="166" t="s">
        <v>48</v>
      </c>
      <c r="I62" s="16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0"/>
      <c r="L2" s="181"/>
    </row>
    <row r="3" spans="1:12" ht="12.75">
      <c r="A3" s="3"/>
      <c r="H3" s="4"/>
      <c r="I3" s="4"/>
      <c r="J3" s="5" t="s">
        <v>77</v>
      </c>
      <c r="K3" s="180"/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95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1" t="s">
        <v>120</v>
      </c>
      <c r="N7" s="192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118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3"/>
      <c r="N52" s="114"/>
    </row>
    <row r="53" spans="1:14" ht="12.75">
      <c r="A53" s="171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154</v>
      </c>
      <c r="L53" s="135" t="s">
        <v>156</v>
      </c>
      <c r="M53" s="135" t="s">
        <v>158</v>
      </c>
      <c r="N53" s="114"/>
    </row>
    <row r="54" spans="1:14" ht="12.75">
      <c r="A54" s="172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155</v>
      </c>
      <c r="L54" s="53" t="s">
        <v>157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/>
      <c r="C60" s="168"/>
      <c r="D60" s="168"/>
      <c r="E60" s="62"/>
    </row>
    <row r="61" spans="10:11" ht="12.75">
      <c r="J61" s="167"/>
      <c r="K61" s="167"/>
    </row>
    <row r="62" spans="10:11" ht="12.75">
      <c r="J62" s="166" t="s">
        <v>48</v>
      </c>
      <c r="K62" s="166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/>
      <c r="I2" s="181"/>
    </row>
    <row r="3" spans="1:9" ht="12.75">
      <c r="A3" s="3"/>
      <c r="G3" s="5" t="s">
        <v>77</v>
      </c>
      <c r="H3" s="180"/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171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35" t="s">
        <v>186</v>
      </c>
      <c r="D53" s="135" t="s">
        <v>187</v>
      </c>
      <c r="E53" s="135" t="s">
        <v>105</v>
      </c>
      <c r="F53" s="135" t="s">
        <v>188</v>
      </c>
      <c r="G53" s="135" t="s">
        <v>189</v>
      </c>
      <c r="H53" s="135" t="s">
        <v>190</v>
      </c>
      <c r="I53" s="135" t="s">
        <v>190</v>
      </c>
      <c r="J53" s="135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53" t="s">
        <v>191</v>
      </c>
      <c r="I54" s="53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/>
      <c r="C60" s="168"/>
      <c r="D60" s="168"/>
      <c r="E60" s="168"/>
      <c r="F60" s="62"/>
    </row>
    <row r="61" spans="8:9" ht="12.75">
      <c r="H61" s="167"/>
      <c r="I61" s="167"/>
    </row>
    <row r="62" spans="8:9" ht="12.75">
      <c r="H62" s="166" t="s">
        <v>48</v>
      </c>
      <c r="I62" s="16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0"/>
      <c r="L2" s="181"/>
    </row>
    <row r="3" spans="1:12" ht="12.75">
      <c r="A3" s="3"/>
      <c r="H3" s="4"/>
      <c r="I3" s="4"/>
      <c r="J3" s="5" t="s">
        <v>77</v>
      </c>
      <c r="K3" s="180"/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96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1" t="s">
        <v>120</v>
      </c>
      <c r="N7" s="192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118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3"/>
      <c r="N52" s="114"/>
    </row>
    <row r="53" spans="1:14" ht="12.75">
      <c r="A53" s="171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154</v>
      </c>
      <c r="L53" s="135" t="s">
        <v>156</v>
      </c>
      <c r="M53" s="135" t="s">
        <v>158</v>
      </c>
      <c r="N53" s="114"/>
    </row>
    <row r="54" spans="1:14" ht="12.75">
      <c r="A54" s="172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155</v>
      </c>
      <c r="L54" s="53" t="s">
        <v>157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/>
      <c r="C60" s="168"/>
      <c r="D60" s="168"/>
      <c r="E60" s="62"/>
    </row>
    <row r="61" spans="10:11" ht="12.75">
      <c r="J61" s="167"/>
      <c r="K61" s="167"/>
    </row>
    <row r="62" spans="10:11" ht="12.75">
      <c r="J62" s="166" t="s">
        <v>48</v>
      </c>
      <c r="K62" s="166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/>
      <c r="I2" s="181"/>
    </row>
    <row r="3" spans="1:9" ht="12.75">
      <c r="A3" s="3"/>
      <c r="G3" s="5" t="s">
        <v>77</v>
      </c>
      <c r="H3" s="180"/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172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35" t="s">
        <v>186</v>
      </c>
      <c r="D53" s="135" t="s">
        <v>187</v>
      </c>
      <c r="E53" s="135" t="s">
        <v>105</v>
      </c>
      <c r="F53" s="135" t="s">
        <v>188</v>
      </c>
      <c r="G53" s="135" t="s">
        <v>189</v>
      </c>
      <c r="H53" s="135" t="s">
        <v>190</v>
      </c>
      <c r="I53" s="135" t="s">
        <v>190</v>
      </c>
      <c r="J53" s="135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53" t="s">
        <v>191</v>
      </c>
      <c r="I54" s="53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/>
      <c r="C60" s="168"/>
      <c r="D60" s="168"/>
      <c r="E60" s="168"/>
      <c r="F60" s="62"/>
    </row>
    <row r="61" spans="8:9" ht="12.75">
      <c r="H61" s="167"/>
      <c r="I61" s="167"/>
    </row>
    <row r="62" spans="8:9" ht="12.75">
      <c r="H62" s="166" t="s">
        <v>48</v>
      </c>
      <c r="I62" s="16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0"/>
      <c r="L2" s="181"/>
    </row>
    <row r="3" spans="1:12" ht="12.75">
      <c r="A3" s="3"/>
      <c r="H3" s="4"/>
      <c r="I3" s="4"/>
      <c r="J3" s="5" t="s">
        <v>77</v>
      </c>
      <c r="K3" s="180"/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97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1" t="s">
        <v>120</v>
      </c>
      <c r="N7" s="192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118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3"/>
      <c r="N52" s="114"/>
    </row>
    <row r="53" spans="1:14" ht="12.75">
      <c r="A53" s="171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154</v>
      </c>
      <c r="L53" s="135" t="s">
        <v>156</v>
      </c>
      <c r="M53" s="135" t="s">
        <v>158</v>
      </c>
      <c r="N53" s="114"/>
    </row>
    <row r="54" spans="1:14" ht="12.75">
      <c r="A54" s="172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155</v>
      </c>
      <c r="L54" s="53" t="s">
        <v>157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/>
      <c r="C60" s="168"/>
      <c r="D60" s="168"/>
      <c r="E60" s="62"/>
    </row>
    <row r="61" spans="10:11" ht="12.75">
      <c r="J61" s="167"/>
      <c r="K61" s="167"/>
    </row>
    <row r="62" spans="10:11" ht="12.75">
      <c r="J62" s="166" t="s">
        <v>48</v>
      </c>
      <c r="K62" s="166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/>
      <c r="I2" s="181"/>
    </row>
    <row r="3" spans="1:9" ht="12.75">
      <c r="A3" s="3"/>
      <c r="G3" s="5" t="s">
        <v>77</v>
      </c>
      <c r="H3" s="180"/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173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35" t="s">
        <v>186</v>
      </c>
      <c r="D53" s="135" t="s">
        <v>187</v>
      </c>
      <c r="E53" s="135" t="s">
        <v>105</v>
      </c>
      <c r="F53" s="135" t="s">
        <v>188</v>
      </c>
      <c r="G53" s="135" t="s">
        <v>189</v>
      </c>
      <c r="H53" s="135" t="s">
        <v>190</v>
      </c>
      <c r="I53" s="135" t="s">
        <v>190</v>
      </c>
      <c r="J53" s="135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53" t="s">
        <v>191</v>
      </c>
      <c r="I54" s="53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/>
      <c r="C60" s="168"/>
      <c r="D60" s="168"/>
      <c r="E60" s="168"/>
      <c r="F60" s="62"/>
    </row>
    <row r="61" spans="8:9" ht="12.75">
      <c r="H61" s="167"/>
      <c r="I61" s="167"/>
    </row>
    <row r="62" spans="8:9" ht="12.75">
      <c r="H62" s="166" t="s">
        <v>48</v>
      </c>
      <c r="I62" s="16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="70" zoomScaleNormal="70" zoomScalePageLayoutView="0" workbookViewId="0" topLeftCell="A40">
      <selection activeCell="G83" sqref="G83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Szabolcs-Szatmár-Bereg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95" t="s">
        <v>206</v>
      </c>
      <c r="L2" s="196"/>
    </row>
    <row r="3" spans="1:12" ht="12.75">
      <c r="A3" s="3"/>
      <c r="H3" s="4"/>
      <c r="I3" s="4"/>
      <c r="J3" s="5" t="s">
        <v>77</v>
      </c>
      <c r="K3" s="195" t="s">
        <v>209</v>
      </c>
      <c r="L3" s="196"/>
    </row>
    <row r="4" spans="1:7" ht="18" customHeight="1">
      <c r="A4" s="6"/>
      <c r="E4" s="197" t="s">
        <v>55</v>
      </c>
      <c r="F4" s="197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83" t="s">
        <v>82</v>
      </c>
      <c r="B5" s="183"/>
      <c r="C5" s="183"/>
      <c r="D5" s="183"/>
      <c r="E5" s="183"/>
      <c r="F5" s="183"/>
      <c r="G5" s="7" t="s">
        <v>83</v>
      </c>
      <c r="H5" s="182" t="s">
        <v>193</v>
      </c>
      <c r="I5" s="182"/>
      <c r="J5" s="182"/>
      <c r="K5" s="182"/>
      <c r="L5" s="182"/>
      <c r="M5" s="182"/>
      <c r="N5" s="182"/>
      <c r="O5" s="182"/>
      <c r="P5" s="182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8" t="s">
        <v>1</v>
      </c>
      <c r="D7" s="189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198</v>
      </c>
      <c r="P7" s="72" t="s">
        <v>198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197</v>
      </c>
      <c r="P8" s="79" t="s">
        <v>197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174</v>
      </c>
      <c r="O9" s="79" t="s">
        <v>196</v>
      </c>
      <c r="P9" s="79" t="s">
        <v>199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175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71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0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0</v>
      </c>
      <c r="K16" s="95">
        <f>'01'!K16+'13'!K16+'02'!K16+'03'!K16+'04'!K16+'05'!K16+'06'!K16+'07'!K16+'08'!K16+'09'!K16+'10'!K16+'11'!K16+'12'!K16</f>
        <v>0</v>
      </c>
      <c r="L16" s="95">
        <f>'01'!L16+'13'!L16+'02'!L16+'03'!L16+'04'!L16+'05'!L16+'06'!L16+'07'!L16+'08'!L16+'09'!L16+'10'!L16+'11'!L16+'12'!L16</f>
        <v>0</v>
      </c>
      <c r="M16" s="142">
        <f>IF($G$4=0,0,('01'!M16+'13'!M16+'02'!M16+'03'!M16+'04'!M16+'05'!M16+'06'!M16+'07'!M16+'08'!M16+'09'!M16+'10'!M16+'11'!M16+'12'!M16)/$G$4)</f>
        <v>0</v>
      </c>
      <c r="N16" s="96"/>
      <c r="O16" s="97">
        <f t="shared" si="0"/>
        <v>0</v>
      </c>
      <c r="P16" s="98">
        <f t="shared" si="1"/>
        <v>0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0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0</v>
      </c>
      <c r="K17" s="95">
        <f>'01'!K17+'13'!K17+'02'!K17+'03'!K17+'04'!K17+'05'!K17+'06'!K17+'07'!K17+'08'!K17+'09'!K17+'10'!K17+'11'!K17+'12'!K17</f>
        <v>0</v>
      </c>
      <c r="L17" s="95">
        <f>'01'!L17+'13'!L17+'02'!L17+'03'!L17+'04'!L17+'05'!L17+'06'!L17+'07'!L17+'08'!L17+'09'!L17+'10'!L17+'11'!L17+'12'!L17</f>
        <v>0</v>
      </c>
      <c r="M17" s="142">
        <f>IF($G$4=0,0,('01'!M17+'13'!M17+'02'!M17+'03'!M17+'04'!M17+'05'!M17+'06'!M17+'07'!M17+'08'!M17+'09'!M17+'10'!M17+'11'!M17+'12'!M17)/$G$4)</f>
        <v>0</v>
      </c>
      <c r="N17" s="96"/>
      <c r="O17" s="97">
        <f t="shared" si="0"/>
        <v>0</v>
      </c>
      <c r="P17" s="98">
        <f t="shared" si="1"/>
        <v>0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2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2709129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211285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191247</v>
      </c>
      <c r="K23" s="95">
        <f>'01'!K23+'13'!K23+'02'!K23+'03'!K23+'04'!K23+'05'!K23+'06'!K23+'07'!K23+'08'!K23+'09'!K23+'10'!K23+'11'!K23+'12'!K23</f>
        <v>3111661</v>
      </c>
      <c r="L23" s="95">
        <f>'01'!L23+'13'!L23+'02'!L23+'03'!L23+'04'!L23+'05'!L23+'06'!L23+'07'!L23+'08'!L23+'09'!L23+'10'!L23+'11'!L23+'12'!L23</f>
        <v>562930</v>
      </c>
      <c r="M23" s="142">
        <f>IF($G$4=0,0,('01'!M23+'13'!M23+'02'!M23+'03'!M23+'04'!M23+'05'!M23+'06'!M23+'07'!M23+'08'!M23+'09'!M23+'10'!M23+'11'!M23+'12'!M23)/$G$4)</f>
        <v>3.125</v>
      </c>
      <c r="N23" s="96"/>
      <c r="O23" s="97">
        <f t="shared" si="0"/>
        <v>0</v>
      </c>
      <c r="P23" s="98">
        <f t="shared" si="1"/>
        <v>124466.44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140000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0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0</v>
      </c>
      <c r="K24" s="95">
        <f>'01'!K24+'13'!K24+'02'!K24+'03'!K24+'04'!K24+'05'!K24+'06'!K24+'07'!K24+'08'!K24+'09'!K24+'10'!K24+'11'!K24+'12'!K24</f>
        <v>140000</v>
      </c>
      <c r="L24" s="95">
        <f>'01'!L24+'13'!L24+'02'!L24+'03'!L24+'04'!L24+'05'!L24+'06'!L24+'07'!L24+'08'!L24+'09'!L24+'10'!L24+'11'!L24+'12'!L24</f>
        <v>0</v>
      </c>
      <c r="M24" s="142">
        <f>IF($G$4=0,0,('01'!M24+'13'!M24+'02'!M24+'03'!M24+'04'!M24+'05'!M24+'06'!M24+'07'!M24+'08'!M24+'09'!M24+'10'!M24+'11'!M24+'12'!M24)/$G$4)</f>
        <v>0.125</v>
      </c>
      <c r="N24" s="96"/>
      <c r="O24" s="97">
        <f t="shared" si="0"/>
        <v>0</v>
      </c>
      <c r="P24" s="98">
        <f t="shared" si="1"/>
        <v>140000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3299839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0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169685</v>
      </c>
      <c r="K25" s="95">
        <f>'01'!K25+'13'!K25+'02'!K25+'03'!K25+'04'!K25+'05'!K25+'06'!K25+'07'!K25+'08'!K25+'09'!K25+'10'!K25+'11'!K25+'12'!K25</f>
        <v>3469524</v>
      </c>
      <c r="L25" s="95">
        <f>'01'!L25+'13'!L25+'02'!L25+'03'!L25+'04'!L25+'05'!L25+'06'!L25+'07'!L25+'08'!L25+'09'!L25+'10'!L25+'11'!L25+'12'!L25</f>
        <v>40798</v>
      </c>
      <c r="M25" s="142">
        <f>IF($G$4=0,0,('01'!M25+'13'!M25+'02'!M25+'03'!M25+'04'!M25+'05'!M25+'06'!M25+'07'!M25+'08'!M25+'09'!M25+'10'!M25+'11'!M25+'12'!M25)/$G$4)</f>
        <v>4.125</v>
      </c>
      <c r="N25" s="96"/>
      <c r="O25" s="97">
        <f t="shared" si="0"/>
        <v>0</v>
      </c>
      <c r="P25" s="98">
        <f t="shared" si="1"/>
        <v>105137.09090909091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0</v>
      </c>
      <c r="K26" s="95">
        <f>'01'!K26+'13'!K26+'02'!K26+'03'!K26+'04'!K26+'05'!K26+'06'!K26+'07'!K26+'08'!K26+'09'!K26+'10'!K26+'11'!K26+'12'!K26</f>
        <v>0</v>
      </c>
      <c r="L26" s="95">
        <f>'01'!L26+'13'!L26+'02'!L26+'03'!L26+'04'!L26+'05'!L26+'06'!L26+'07'!L26+'08'!L26+'09'!L26+'10'!L26+'11'!L26+'12'!L26</f>
        <v>0</v>
      </c>
      <c r="M26" s="142">
        <f>IF($G$4=0,0,('01'!M26+'13'!M26+'02'!M26+'03'!M26+'04'!M26+'05'!M26+'06'!M26+'07'!M26+'08'!M26+'09'!M26+'10'!M26+'11'!M26+'12'!M26)/$G$4)</f>
        <v>0</v>
      </c>
      <c r="N26" s="96"/>
      <c r="O26" s="97">
        <f t="shared" si="0"/>
        <v>0</v>
      </c>
      <c r="P26" s="98">
        <f t="shared" si="1"/>
        <v>0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1972391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0</v>
      </c>
      <c r="G27" s="95">
        <f>'01'!G27+'13'!G27+'02'!G27+'03'!G27+'04'!G27+'05'!G27+'06'!G27+'07'!G27+'08'!G27+'09'!G27+'10'!G27+'11'!G27+'12'!G27</f>
        <v>0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87501</v>
      </c>
      <c r="K27" s="95">
        <f>'01'!K27+'13'!K27+'02'!K27+'03'!K27+'04'!K27+'05'!K27+'06'!K27+'07'!K27+'08'!K27+'09'!K27+'10'!K27+'11'!K27+'12'!K27</f>
        <v>2004892</v>
      </c>
      <c r="L27" s="95">
        <f>'01'!L27+'13'!L27+'02'!L27+'03'!L27+'04'!L27+'05'!L27+'06'!L27+'07'!L27+'08'!L27+'09'!L27+'10'!L27+'11'!L27+'12'!L27</f>
        <v>27364</v>
      </c>
      <c r="M27" s="142">
        <f>IF($G$4=0,0,('01'!M27+'13'!M27+'02'!M27+'03'!M27+'04'!M27+'05'!M27+'06'!M27+'07'!M27+'08'!M27+'09'!M27+'10'!M27+'11'!M27+'12'!M27)/$G$4)</f>
        <v>1.625</v>
      </c>
      <c r="N27" s="96"/>
      <c r="O27" s="97">
        <f t="shared" si="0"/>
        <v>0</v>
      </c>
      <c r="P27" s="98">
        <f t="shared" si="1"/>
        <v>154222.46153846153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0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0</v>
      </c>
      <c r="K28" s="95">
        <f>'01'!K28+'13'!K28+'02'!K28+'03'!K28+'04'!K28+'05'!K28+'06'!K28+'07'!K28+'08'!K28+'09'!K28+'10'!K28+'11'!K28+'12'!K28</f>
        <v>0</v>
      </c>
      <c r="L28" s="95">
        <f>'01'!L28+'13'!L28+'02'!L28+'03'!L28+'04'!L28+'05'!L28+'06'!L28+'07'!L28+'08'!L28+'09'!L28+'10'!L28+'11'!L28+'12'!L28</f>
        <v>0</v>
      </c>
      <c r="M28" s="142">
        <f>IF($G$4=0,0,('01'!M28+'13'!M28+'02'!M28+'03'!M28+'04'!M28+'05'!M28+'06'!M28+'07'!M28+'08'!M28+'09'!M28+'10'!M28+'11'!M28+'12'!M28)/$G$4)</f>
        <v>0</v>
      </c>
      <c r="N28" s="96"/>
      <c r="O28" s="97">
        <f t="shared" si="0"/>
        <v>0</v>
      </c>
      <c r="P28" s="98">
        <f t="shared" si="1"/>
        <v>0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0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0</v>
      </c>
      <c r="G29" s="95">
        <f>'01'!G29+'13'!G29+'02'!G29+'03'!G29+'04'!G29+'05'!G29+'06'!G29+'07'!G29+'08'!G29+'09'!G29+'10'!G29+'11'!G29+'12'!G29</f>
        <v>0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0</v>
      </c>
      <c r="K29" s="95">
        <f>'01'!K29+'13'!K29+'02'!K29+'03'!K29+'04'!K29+'05'!K29+'06'!K29+'07'!K29+'08'!K29+'09'!K29+'10'!K29+'11'!K29+'12'!K29</f>
        <v>0</v>
      </c>
      <c r="L29" s="95">
        <f>'01'!L29+'13'!L29+'02'!L29+'03'!L29+'04'!L29+'05'!L29+'06'!L29+'07'!L29+'08'!L29+'09'!L29+'10'!L29+'11'!L29+'12'!L29</f>
        <v>0</v>
      </c>
      <c r="M29" s="142">
        <f>IF($G$4=0,0,('01'!M29+'13'!M29+'02'!M29+'03'!M29+'04'!M29+'05'!M29+'06'!M29+'07'!M29+'08'!M29+'09'!M29+'10'!M29+'11'!M29+'12'!M29)/$G$4)</f>
        <v>0</v>
      </c>
      <c r="N29" s="96"/>
      <c r="O29" s="97">
        <f t="shared" si="0"/>
        <v>0</v>
      </c>
      <c r="P29" s="98">
        <f t="shared" si="1"/>
        <v>0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0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0</v>
      </c>
      <c r="G30" s="95">
        <f>'01'!G30+'13'!G30+'02'!G30+'03'!G30+'04'!G30+'05'!G30+'06'!G30+'07'!G30+'08'!G30+'09'!G30+'10'!G30+'11'!G30+'12'!G30</f>
        <v>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0</v>
      </c>
      <c r="K30" s="95">
        <f>'01'!K30+'13'!K30+'02'!K30+'03'!K30+'04'!K30+'05'!K30+'06'!K30+'07'!K30+'08'!K30+'09'!K30+'10'!K30+'11'!K30+'12'!K30</f>
        <v>0</v>
      </c>
      <c r="L30" s="95">
        <f>'01'!L30+'13'!L30+'02'!L30+'03'!L30+'04'!L30+'05'!L30+'06'!L30+'07'!L30+'08'!L30+'09'!L30+'10'!L30+'11'!L30+'12'!L30</f>
        <v>0</v>
      </c>
      <c r="M30" s="142">
        <f>IF($G$4=0,0,('01'!M30+'13'!M30+'02'!M30+'03'!M30+'04'!M30+'05'!M30+'06'!M30+'07'!M30+'08'!M30+'09'!M30+'10'!M30+'11'!M30+'12'!M30)/$G$4)</f>
        <v>0</v>
      </c>
      <c r="N30" s="96"/>
      <c r="O30" s="97">
        <f t="shared" si="0"/>
        <v>0</v>
      </c>
      <c r="P30" s="98">
        <f t="shared" si="1"/>
        <v>0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8121359</v>
      </c>
      <c r="D32" s="141">
        <f t="shared" si="2"/>
        <v>0</v>
      </c>
      <c r="E32" s="141">
        <f t="shared" si="2"/>
        <v>0</v>
      </c>
      <c r="F32" s="141">
        <f t="shared" si="2"/>
        <v>0</v>
      </c>
      <c r="G32" s="141">
        <f t="shared" si="2"/>
        <v>211285</v>
      </c>
      <c r="H32" s="141">
        <f t="shared" si="2"/>
        <v>0</v>
      </c>
      <c r="I32" s="141">
        <f t="shared" si="2"/>
        <v>0</v>
      </c>
      <c r="J32" s="141">
        <f t="shared" si="2"/>
        <v>448433</v>
      </c>
      <c r="K32" s="141">
        <f t="shared" si="2"/>
        <v>8726077</v>
      </c>
      <c r="L32" s="141">
        <f t="shared" si="2"/>
        <v>631092</v>
      </c>
      <c r="M32" s="143">
        <f>SUM(M12:M31)</f>
        <v>9</v>
      </c>
      <c r="N32" s="141">
        <v>12105000</v>
      </c>
      <c r="O32" s="97">
        <f t="shared" si="0"/>
        <v>0.7208655101197852</v>
      </c>
      <c r="P32" s="98">
        <f t="shared" si="1"/>
        <v>121195.51388888889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/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2209912</v>
      </c>
      <c r="D42" s="95">
        <f>'01'!D42+'13'!D42+'02'!D42+'03'!D42+'04'!D42+'05'!D42+'06'!D42+'07'!D42+'08'!D42+'09'!D42+'10'!D42+'11'!D42+'12'!D42</f>
        <v>215242</v>
      </c>
      <c r="E42" s="95">
        <f>'01'!E42+'13'!E42+'02'!E42+'03'!E42+'04'!E42+'05'!E42+'06'!E42+'07'!E42+'08'!E42+'09'!E42+'10'!E42+'11'!E42+'12'!E42</f>
        <v>622549</v>
      </c>
      <c r="F42" s="95">
        <f>'01'!F42+'13'!F42+'02'!F42+'03'!F42+'04'!F42+'05'!F42+'06'!F42+'07'!F42+'08'!F42+'09'!F42+'10'!F42+'11'!F42+'12'!F42</f>
        <v>0</v>
      </c>
      <c r="G42" s="95">
        <f>'01'!G42+'13'!G42+'02'!G42+'03'!G42+'04'!G42+'05'!G42+'06'!G42+'07'!G42+'08'!G42+'09'!G42+'10'!G42+'11'!G42+'12'!G42</f>
        <v>647984</v>
      </c>
      <c r="H42" s="95">
        <f>'01'!H42+'13'!H42+'02'!H42+'03'!H42+'04'!H42+'05'!H42+'06'!H42+'07'!H42+'08'!H42+'09'!H42+'10'!H42+'11'!H42+'12'!H42</f>
        <v>45765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315174</v>
      </c>
      <c r="K42" s="95">
        <f>'01'!K42+'13'!K42+'02'!K42+'03'!K42+'04'!K42+'05'!K42+'06'!K42+'07'!K42+'08'!K42+'09'!K42+'10'!K42+'11'!K42+'12'!K42</f>
        <v>4056626</v>
      </c>
      <c r="L42" s="95">
        <f>'01'!L42+'13'!L42+'02'!L42+'03'!L42+'04'!L42+'05'!L42+'06'!L42+'07'!L42+'08'!L42+'09'!L42+'10'!L42+'11'!L42+'12'!L42</f>
        <v>1982040</v>
      </c>
      <c r="M42" s="142">
        <f>IF($G$4=0,0,('01'!M42+'13'!M42+'02'!M42+'03'!M42+'04'!M42+'05'!M42+'06'!M42+'07'!M42+'08'!M42+'09'!M42+'10'!M42+'11'!M42+'12'!M42)/$G$4)</f>
        <v>1</v>
      </c>
      <c r="N42" s="96"/>
      <c r="O42" s="97">
        <f t="shared" si="0"/>
        <v>0</v>
      </c>
      <c r="P42" s="98">
        <f t="shared" si="1"/>
        <v>507078.25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552142</v>
      </c>
      <c r="D43" s="95">
        <f>'01'!D43+'13'!D43+'02'!D43+'03'!D43+'04'!D43+'05'!D43+'06'!D43+'07'!D43+'08'!D43+'09'!D43+'10'!D43+'11'!D43+'12'!D43</f>
        <v>50798</v>
      </c>
      <c r="E43" s="95">
        <f>'01'!E43+'13'!E43+'02'!E43+'03'!E43+'04'!E43+'05'!E43+'06'!E43+'07'!E43+'08'!E43+'09'!E43+'10'!E43+'11'!E43+'12'!E43</f>
        <v>165644</v>
      </c>
      <c r="F43" s="95">
        <f>'01'!F43+'13'!F43+'02'!F43+'03'!F43+'04'!F43+'05'!F43+'06'!F43+'07'!F43+'08'!F43+'09'!F43+'10'!F43+'11'!F43+'12'!F43</f>
        <v>0</v>
      </c>
      <c r="G43" s="95">
        <f>'01'!G43+'13'!G43+'02'!G43+'03'!G43+'04'!G43+'05'!G43+'06'!G43+'07'!G43+'08'!G43+'09'!G43+'10'!G43+'11'!G43+'12'!G43</f>
        <v>110428</v>
      </c>
      <c r="H43" s="95">
        <f>'01'!H43+'13'!H43+'02'!H43+'03'!H43+'04'!H43+'05'!H43+'06'!H43+'07'!H43+'08'!H43+'09'!H43+'10'!H43+'11'!H43+'12'!H43</f>
        <v>0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76914</v>
      </c>
      <c r="K43" s="95">
        <f>'01'!K43+'13'!K43+'02'!K43+'03'!K43+'04'!K43+'05'!K43+'06'!K43+'07'!K43+'08'!K43+'09'!K43+'10'!K43+'11'!K43+'12'!K43</f>
        <v>955926</v>
      </c>
      <c r="L43" s="95">
        <f>'01'!L43+'13'!L43+'02'!L43+'03'!L43+'04'!L43+'05'!L43+'06'!L43+'07'!L43+'08'!L43+'09'!L43+'10'!L43+'11'!L43+'12'!L43</f>
        <v>15000</v>
      </c>
      <c r="M43" s="142">
        <f>IF($G$4=0,0,('01'!M43+'13'!M43+'02'!M43+'03'!M43+'04'!M43+'05'!M43+'06'!M43+'07'!M43+'08'!M43+'09'!M43+'10'!M43+'11'!M43+'12'!M43)/$G$4)</f>
        <v>0.25</v>
      </c>
      <c r="N43" s="96"/>
      <c r="O43" s="97">
        <f t="shared" si="0"/>
        <v>0</v>
      </c>
      <c r="P43" s="98">
        <f t="shared" si="1"/>
        <v>477963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3371069</v>
      </c>
      <c r="D44" s="95">
        <f>'01'!D44+'13'!D44+'02'!D44+'03'!D44+'04'!D44+'05'!D44+'06'!D44+'07'!D44+'08'!D44+'09'!D44+'10'!D44+'11'!D44+'12'!D44</f>
        <v>311183</v>
      </c>
      <c r="E44" s="95">
        <f>'01'!E44+'13'!E44+'02'!E44+'03'!E44+'04'!E44+'05'!E44+'06'!E44+'07'!E44+'08'!E44+'09'!E44+'10'!E44+'11'!E44+'12'!E44</f>
        <v>1011232</v>
      </c>
      <c r="F44" s="95">
        <f>'01'!F44+'13'!F44+'02'!F44+'03'!F44+'04'!F44+'05'!F44+'06'!F44+'07'!F44+'08'!F44+'09'!F44+'10'!F44+'11'!F44+'12'!F44</f>
        <v>0</v>
      </c>
      <c r="G44" s="95">
        <f>'01'!G44+'13'!G44+'02'!G44+'03'!G44+'04'!G44+'05'!G44+'06'!G44+'07'!G44+'08'!G44+'09'!G44+'10'!G44+'11'!G44+'12'!G44</f>
        <v>432754</v>
      </c>
      <c r="H44" s="95">
        <f>'01'!H44+'13'!H44+'02'!H44+'03'!H44+'04'!H44+'05'!H44+'06'!H44+'07'!H44+'08'!H44+'09'!H44+'10'!H44+'11'!H44+'12'!H44</f>
        <v>9617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424750</v>
      </c>
      <c r="K44" s="95">
        <f>'01'!K44+'13'!K44+'02'!K44+'03'!K44+'04'!K44+'05'!K44+'06'!K44+'07'!K44+'08'!K44+'09'!K44+'10'!K44+'11'!K44+'12'!K44</f>
        <v>5560605</v>
      </c>
      <c r="L44" s="95">
        <f>'01'!L44+'13'!L44+'02'!L44+'03'!L44+'04'!L44+'05'!L44+'06'!L44+'07'!L44+'08'!L44+'09'!L44+'10'!L44+'11'!L44+'12'!L44</f>
        <v>88988</v>
      </c>
      <c r="M44" s="142">
        <f>IF($G$4=0,0,('01'!M44+'13'!M44+'02'!M44+'03'!M44+'04'!M44+'05'!M44+'06'!M44+'07'!M44+'08'!M44+'09'!M44+'10'!M44+'11'!M44+'12'!M44)/$G$4)</f>
        <v>1.375</v>
      </c>
      <c r="N44" s="96"/>
      <c r="O44" s="97">
        <f t="shared" si="0"/>
        <v>0</v>
      </c>
      <c r="P44" s="98">
        <f t="shared" si="1"/>
        <v>505509.54545454547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19013731</v>
      </c>
      <c r="D45" s="95">
        <f>'01'!D45+'13'!D45+'02'!D45+'03'!D45+'04'!D45+'05'!D45+'06'!D45+'07'!D45+'08'!D45+'09'!D45+'10'!D45+'11'!D45+'12'!D45</f>
        <v>1801664</v>
      </c>
      <c r="E45" s="95">
        <f>'01'!E45+'13'!E45+'02'!E45+'03'!E45+'04'!E45+'05'!E45+'06'!E45+'07'!E45+'08'!E45+'09'!E45+'10'!E45+'11'!E45+'12'!E45</f>
        <v>4828127</v>
      </c>
      <c r="F45" s="95">
        <f>'01'!F45+'13'!F45+'02'!F45+'03'!F45+'04'!F45+'05'!F45+'06'!F45+'07'!F45+'08'!F45+'09'!F45+'10'!F45+'11'!F45+'12'!F45</f>
        <v>407704</v>
      </c>
      <c r="G45" s="95">
        <f>'01'!G45+'13'!G45+'02'!G45+'03'!G45+'04'!G45+'05'!G45+'06'!G45+'07'!G45+'08'!G45+'09'!G45+'10'!G45+'11'!G45+'12'!G45</f>
        <v>1897008</v>
      </c>
      <c r="H45" s="95">
        <f>'01'!H45+'13'!H45+'02'!H45+'03'!H45+'04'!H45+'05'!H45+'06'!H45+'07'!H45+'08'!H45+'09'!H45+'10'!H45+'11'!H45+'12'!H45</f>
        <v>139693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2020231</v>
      </c>
      <c r="K45" s="95">
        <f>'01'!K45+'13'!K45+'02'!K45+'03'!K45+'04'!K45+'05'!K45+'06'!K45+'07'!K45+'08'!K45+'09'!K45+'10'!K45+'11'!K45+'12'!K45</f>
        <v>30108158</v>
      </c>
      <c r="L45" s="95">
        <f>'01'!L45+'13'!L45+'02'!L45+'03'!L45+'04'!L45+'05'!L45+'06'!L45+'07'!L45+'08'!L45+'09'!L45+'10'!L45+'11'!L45+'12'!L45</f>
        <v>3016639</v>
      </c>
      <c r="M45" s="142">
        <f>IF($G$4=0,0,('01'!M45+'13'!M45+'02'!M45+'03'!M45+'04'!M45+'05'!M45+'06'!M45+'07'!M45+'08'!M45+'09'!M45+'10'!M45+'11'!M45+'12'!M45)/$G$4)</f>
        <v>14.5</v>
      </c>
      <c r="N45" s="96"/>
      <c r="O45" s="97">
        <f t="shared" si="0"/>
        <v>0</v>
      </c>
      <c r="P45" s="98">
        <f t="shared" si="1"/>
        <v>259553.08620689655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64444169</v>
      </c>
      <c r="D46" s="95">
        <f>'01'!D46+'13'!D46+'02'!D46+'03'!D46+'04'!D46+'05'!D46+'06'!D46+'07'!D46+'08'!D46+'09'!D46+'10'!D46+'11'!D46+'12'!D46</f>
        <v>8498735</v>
      </c>
      <c r="E46" s="95">
        <f>'01'!E46+'13'!E46+'02'!E46+'03'!E46+'04'!E46+'05'!E46+'06'!E46+'07'!E46+'08'!E46+'09'!E46+'10'!E46+'11'!E46+'12'!E46</f>
        <v>9359572</v>
      </c>
      <c r="F46" s="95">
        <f>'01'!F46+'13'!F46+'02'!F46+'03'!F46+'04'!F46+'05'!F46+'06'!F46+'07'!F46+'08'!F46+'09'!F46+'10'!F46+'11'!F46+'12'!F46</f>
        <v>94349</v>
      </c>
      <c r="G46" s="95">
        <f>'01'!G46+'13'!G46+'02'!G46+'03'!G46+'04'!G46+'05'!G46+'06'!G46+'07'!G46+'08'!G46+'09'!G46+'10'!G46+'11'!G46+'12'!G46</f>
        <v>7228703</v>
      </c>
      <c r="H46" s="95">
        <f>'01'!H46+'13'!H46+'02'!H46+'03'!H46+'04'!H46+'05'!H46+'06'!H46+'07'!H46+'08'!H46+'09'!H46+'10'!H46+'11'!H46+'12'!H46</f>
        <v>7350444</v>
      </c>
      <c r="I46" s="95">
        <f>'01'!I46+'13'!I46+'02'!I46+'03'!I46+'04'!I46+'05'!I46+'06'!I46+'07'!I46+'08'!I46+'09'!I46+'10'!I46+'11'!I46+'12'!I46</f>
        <v>58650</v>
      </c>
      <c r="J46" s="95">
        <f>'01'!J46+'13'!J46+'02'!J46+'03'!J46+'04'!J46+'05'!J46+'06'!J46+'07'!J46+'08'!J46+'09'!J46+'10'!J46+'11'!J46+'12'!J46</f>
        <v>7480931</v>
      </c>
      <c r="K46" s="95">
        <f>'01'!K46+'13'!K46+'02'!K46+'03'!K46+'04'!K46+'05'!K46+'06'!K46+'07'!K46+'08'!K46+'09'!K46+'10'!K46+'11'!K46+'12'!K46</f>
        <v>104515553</v>
      </c>
      <c r="L46" s="95">
        <f>'01'!L46+'13'!L46+'02'!L46+'03'!L46+'04'!L46+'05'!L46+'06'!L46+'07'!L46+'08'!L46+'09'!L46+'10'!L46+'11'!L46+'12'!L46</f>
        <v>8153009</v>
      </c>
      <c r="M46" s="142">
        <f>IF($G$4=0,0,('01'!M46+'13'!M46+'02'!M46+'03'!M46+'04'!M46+'05'!M46+'06'!M46+'07'!M46+'08'!M46+'09'!M46+'10'!M46+'11'!M46+'12'!M46)/$G$4)</f>
        <v>86</v>
      </c>
      <c r="N46" s="96"/>
      <c r="O46" s="97">
        <f t="shared" si="0"/>
        <v>0</v>
      </c>
      <c r="P46" s="98">
        <f t="shared" si="1"/>
        <v>151912.1409883721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89591023</v>
      </c>
      <c r="D47" s="141">
        <f t="shared" si="4"/>
        <v>10877622</v>
      </c>
      <c r="E47" s="141">
        <f t="shared" si="4"/>
        <v>15987124</v>
      </c>
      <c r="F47" s="141">
        <f t="shared" si="4"/>
        <v>502053</v>
      </c>
      <c r="G47" s="141">
        <f t="shared" si="4"/>
        <v>10316877</v>
      </c>
      <c r="H47" s="141">
        <f t="shared" si="4"/>
        <v>7545519</v>
      </c>
      <c r="I47" s="141">
        <f t="shared" si="4"/>
        <v>58650</v>
      </c>
      <c r="J47" s="141">
        <f t="shared" si="4"/>
        <v>10318000</v>
      </c>
      <c r="K47" s="141">
        <f t="shared" si="4"/>
        <v>145196868</v>
      </c>
      <c r="L47" s="141">
        <f t="shared" si="4"/>
        <v>13255676</v>
      </c>
      <c r="M47" s="143">
        <f>SUM(M40:M46)</f>
        <v>103.125</v>
      </c>
      <c r="N47" s="141">
        <v>298001000</v>
      </c>
      <c r="O47" s="97">
        <f t="shared" si="0"/>
        <v>0.48723617705980854</v>
      </c>
      <c r="P47" s="98">
        <f t="shared" si="1"/>
        <v>175996.20363636364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97712382</v>
      </c>
      <c r="D48" s="141">
        <f t="shared" si="5"/>
        <v>10877622</v>
      </c>
      <c r="E48" s="141">
        <f t="shared" si="5"/>
        <v>15987124</v>
      </c>
      <c r="F48" s="141">
        <f t="shared" si="5"/>
        <v>502053</v>
      </c>
      <c r="G48" s="141">
        <f t="shared" si="5"/>
        <v>10528162</v>
      </c>
      <c r="H48" s="141">
        <f t="shared" si="5"/>
        <v>7545519</v>
      </c>
      <c r="I48" s="141">
        <f t="shared" si="5"/>
        <v>58650</v>
      </c>
      <c r="J48" s="141">
        <f t="shared" si="5"/>
        <v>10766433</v>
      </c>
      <c r="K48" s="141">
        <f t="shared" si="5"/>
        <v>153922945</v>
      </c>
      <c r="L48" s="141">
        <f t="shared" si="5"/>
        <v>13886768</v>
      </c>
      <c r="M48" s="143">
        <f>M32+M39+M47</f>
        <v>112.125</v>
      </c>
      <c r="N48" s="141">
        <f>N32+N39+N47</f>
        <v>310106000</v>
      </c>
      <c r="O48" s="97">
        <f t="shared" si="0"/>
        <v>0.4963559073349113</v>
      </c>
      <c r="P48" s="98">
        <f t="shared" si="1"/>
        <v>171597.48606465998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2162629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0</v>
      </c>
      <c r="G49" s="140">
        <f>'01'!G49+'13'!G49+'02'!G49+'03'!G49+'04'!G49+'05'!G49+'06'!G49+'07'!G49+'08'!G49+'09'!G49+'10'!G49+'11'!G49+'12'!G49</f>
        <v>59600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179644</v>
      </c>
      <c r="K49" s="140">
        <f>'01'!K49+'13'!K49+'02'!K49+'03'!K49+'04'!K49+'05'!K49+'06'!K49+'07'!K49+'08'!K49+'09'!K49+'10'!K49+'11'!K49+'12'!K49</f>
        <v>2401873</v>
      </c>
      <c r="L49" s="140">
        <f>'01'!L49+'13'!L49+'02'!L49+'03'!L49+'04'!L49+'05'!L49+'06'!L49+'07'!L49+'08'!L49+'09'!L49+'10'!L49+'11'!L49+'12'!L49</f>
        <v>81730</v>
      </c>
      <c r="M49" s="142">
        <f>IF($G$4=0,0,('01'!M49+'13'!M49+'02'!M49+'03'!M49+'04'!M49+'05'!M49+'06'!M49+'07'!M49+'08'!M49+'09'!M49+'10'!M49+'11'!M49+'12'!M49)/$G$4)</f>
        <v>2.875</v>
      </c>
      <c r="N49" s="96">
        <v>7342000</v>
      </c>
      <c r="O49" s="97">
        <f t="shared" si="0"/>
        <v>0.3271415145736856</v>
      </c>
      <c r="P49" s="98">
        <f t="shared" si="1"/>
        <v>104429.26086956522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99875011</v>
      </c>
      <c r="D50" s="141">
        <f t="shared" si="6"/>
        <v>10877622</v>
      </c>
      <c r="E50" s="141">
        <f t="shared" si="6"/>
        <v>15987124</v>
      </c>
      <c r="F50" s="141">
        <f t="shared" si="6"/>
        <v>502053</v>
      </c>
      <c r="G50" s="141">
        <f t="shared" si="6"/>
        <v>10587762</v>
      </c>
      <c r="H50" s="141">
        <f t="shared" si="6"/>
        <v>7545519</v>
      </c>
      <c r="I50" s="141">
        <f t="shared" si="6"/>
        <v>58650</v>
      </c>
      <c r="J50" s="141">
        <f t="shared" si="6"/>
        <v>10946077</v>
      </c>
      <c r="K50" s="141">
        <f t="shared" si="6"/>
        <v>156324818</v>
      </c>
      <c r="L50" s="141">
        <f t="shared" si="6"/>
        <v>13968498</v>
      </c>
      <c r="M50" s="143">
        <f>M48+M49</f>
        <v>115</v>
      </c>
      <c r="N50" s="141">
        <f>N48+N49</f>
        <v>317448000</v>
      </c>
      <c r="O50" s="97">
        <f t="shared" si="0"/>
        <v>0.49244228346059826</v>
      </c>
      <c r="P50" s="98">
        <f t="shared" si="1"/>
        <v>169918.28043478262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3"/>
      <c r="N52" s="158"/>
    </row>
    <row r="53" spans="1:14" ht="12.75">
      <c r="A53" s="171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154</v>
      </c>
      <c r="L53" s="135" t="s">
        <v>156</v>
      </c>
      <c r="M53" s="135" t="s">
        <v>158</v>
      </c>
      <c r="N53" s="158"/>
    </row>
    <row r="54" spans="1:14" ht="12.75">
      <c r="A54" s="172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155</v>
      </c>
      <c r="L54" s="53" t="s">
        <v>157</v>
      </c>
      <c r="M54" s="53" t="s">
        <v>54</v>
      </c>
      <c r="N54" s="158"/>
    </row>
    <row r="55" spans="1:14" ht="12.75">
      <c r="A55" s="54"/>
      <c r="B55" s="55">
        <f aca="true" t="shared" si="7" ref="B55:B74"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9"/>
      <c r="N55" s="158"/>
    </row>
    <row r="56" spans="1:14" ht="12.75">
      <c r="A56" s="58"/>
      <c r="B56" s="59">
        <f t="shared" si="7"/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59"/>
      <c r="N56" s="158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59"/>
      <c r="N57" s="158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58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55"/>
      <c r="K59" s="116"/>
      <c r="L59" s="55"/>
      <c r="M59" s="59"/>
      <c r="N59" s="158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59"/>
      <c r="K60" s="118"/>
      <c r="L60" s="59"/>
      <c r="M60" s="59"/>
      <c r="N60" s="158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59"/>
      <c r="K61" s="118"/>
      <c r="L61" s="59"/>
      <c r="M61" s="59"/>
      <c r="N61" s="158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58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55"/>
      <c r="K63" s="116"/>
      <c r="L63" s="55"/>
      <c r="M63" s="59"/>
      <c r="N63" s="158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59"/>
      <c r="K64" s="118"/>
      <c r="L64" s="59"/>
      <c r="M64" s="59"/>
      <c r="N64" s="158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59"/>
      <c r="K65" s="118"/>
      <c r="L65" s="59"/>
      <c r="M65" s="59"/>
      <c r="N65" s="158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58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55"/>
      <c r="K67" s="116"/>
      <c r="L67" s="55"/>
      <c r="M67" s="59"/>
      <c r="N67" s="158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59"/>
      <c r="K68" s="118"/>
      <c r="L68" s="59"/>
      <c r="M68" s="59"/>
      <c r="N68" s="158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118"/>
      <c r="L69" s="59"/>
      <c r="M69" s="59"/>
      <c r="N69" s="158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58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55"/>
      <c r="K71" s="116"/>
      <c r="L71" s="55"/>
      <c r="M71" s="59"/>
      <c r="N71" s="158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59"/>
      <c r="K72" s="118"/>
      <c r="L72" s="59"/>
      <c r="M72" s="59"/>
      <c r="N72" s="158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59"/>
      <c r="K73" s="118"/>
      <c r="L73" s="59"/>
      <c r="M73" s="59"/>
      <c r="N73" s="158"/>
    </row>
    <row r="74" spans="1:13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07" t="s">
        <v>21</v>
      </c>
      <c r="B76" s="168" t="s">
        <v>219</v>
      </c>
      <c r="C76" s="198"/>
      <c r="D76" s="198"/>
      <c r="E76" s="106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5"/>
      <c r="B77" s="105"/>
      <c r="C77" s="105"/>
      <c r="D77" s="105"/>
      <c r="E77" s="105"/>
      <c r="F77" s="105"/>
      <c r="G77" s="105"/>
      <c r="H77" s="105"/>
      <c r="I77" s="105"/>
      <c r="J77" s="167" t="s">
        <v>208</v>
      </c>
      <c r="K77" s="199"/>
      <c r="L77" s="105"/>
      <c r="M77" s="105"/>
    </row>
    <row r="78" spans="1:13" ht="12.75">
      <c r="A78" s="105"/>
      <c r="B78" s="105"/>
      <c r="C78" s="105"/>
      <c r="D78" s="105"/>
      <c r="E78" s="105"/>
      <c r="F78" s="105"/>
      <c r="G78" s="105"/>
      <c r="H78" s="105"/>
      <c r="I78" s="105"/>
      <c r="J78" s="194" t="s">
        <v>48</v>
      </c>
      <c r="K78" s="194"/>
      <c r="L78" s="105"/>
      <c r="M78" s="105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223" ht="24.75" customHeight="1">
      <c r="A223" s="108" t="s">
        <v>122</v>
      </c>
    </row>
    <row r="224" ht="24.75" customHeight="1">
      <c r="A224" s="108" t="s">
        <v>123</v>
      </c>
    </row>
    <row r="225" ht="24.75" customHeight="1">
      <c r="A225" s="108" t="s">
        <v>124</v>
      </c>
    </row>
    <row r="226" ht="24.75" customHeight="1">
      <c r="A226" s="108" t="s">
        <v>125</v>
      </c>
    </row>
    <row r="227" ht="24.75" customHeight="1">
      <c r="A227" s="108" t="s">
        <v>126</v>
      </c>
    </row>
    <row r="228" ht="24.75" customHeight="1">
      <c r="A228" s="108" t="s">
        <v>127</v>
      </c>
    </row>
    <row r="229" ht="24.75" customHeight="1">
      <c r="A229" s="108" t="s">
        <v>128</v>
      </c>
    </row>
    <row r="230" ht="24.75" customHeight="1">
      <c r="A230" s="108" t="s">
        <v>131</v>
      </c>
    </row>
    <row r="231" ht="24.75" customHeight="1">
      <c r="A231" s="108" t="s">
        <v>132</v>
      </c>
    </row>
    <row r="232" ht="24.75" customHeight="1">
      <c r="A232" s="108" t="s">
        <v>133</v>
      </c>
    </row>
    <row r="233" ht="24.75" customHeight="1">
      <c r="A233" s="108" t="s">
        <v>134</v>
      </c>
    </row>
    <row r="234" ht="24.75" customHeight="1">
      <c r="A234" s="108" t="s">
        <v>129</v>
      </c>
    </row>
    <row r="235" ht="24.75" customHeight="1">
      <c r="A235" s="108" t="s">
        <v>135</v>
      </c>
    </row>
    <row r="236" ht="24.75" customHeight="1">
      <c r="A236" s="108" t="s">
        <v>136</v>
      </c>
    </row>
    <row r="237" ht="24.75" customHeight="1">
      <c r="A237" s="108" t="s">
        <v>130</v>
      </c>
    </row>
    <row r="238" ht="24.75" customHeight="1">
      <c r="A238" s="108" t="s">
        <v>137</v>
      </c>
    </row>
    <row r="239" ht="24.75" customHeight="1">
      <c r="A239" s="108" t="s">
        <v>138</v>
      </c>
    </row>
    <row r="240" ht="24.75" customHeight="1">
      <c r="A240" s="108" t="s">
        <v>139</v>
      </c>
    </row>
    <row r="241" ht="24.75" customHeight="1">
      <c r="A241" s="108" t="s">
        <v>140</v>
      </c>
    </row>
    <row r="242" ht="24.75" customHeight="1">
      <c r="A242" s="108" t="s">
        <v>141</v>
      </c>
    </row>
    <row r="243" ht="24.75" customHeight="1">
      <c r="A243" s="108" t="s">
        <v>142</v>
      </c>
    </row>
    <row r="244" ht="24.75" customHeight="1">
      <c r="A244" s="108" t="s">
        <v>143</v>
      </c>
    </row>
    <row r="245" ht="24.75" customHeight="1">
      <c r="A245" s="108" t="s">
        <v>144</v>
      </c>
    </row>
    <row r="246" ht="24.75" customHeight="1">
      <c r="A246" s="108" t="s">
        <v>145</v>
      </c>
    </row>
    <row r="247" ht="24.75" customHeight="1">
      <c r="A247" s="108" t="s">
        <v>146</v>
      </c>
    </row>
    <row r="248" ht="24.75" customHeight="1">
      <c r="A248" s="108" t="s">
        <v>147</v>
      </c>
    </row>
    <row r="249" ht="24.75" customHeight="1">
      <c r="A249" s="108" t="s">
        <v>148</v>
      </c>
    </row>
    <row r="250" ht="24.75" customHeight="1">
      <c r="A250" s="108" t="s">
        <v>149</v>
      </c>
    </row>
    <row r="251" ht="24.75" customHeight="1">
      <c r="A251" s="108" t="s">
        <v>150</v>
      </c>
    </row>
    <row r="252" ht="24.75" customHeight="1">
      <c r="A252" s="108" t="s">
        <v>151</v>
      </c>
    </row>
    <row r="253" ht="24.75" customHeight="1">
      <c r="A253" s="108" t="s">
        <v>152</v>
      </c>
    </row>
    <row r="254" ht="24.75" customHeight="1">
      <c r="A254" s="108" t="s">
        <v>153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1">
    <mergeCell ref="K2:L2"/>
    <mergeCell ref="B76:D76"/>
    <mergeCell ref="J77:K77"/>
    <mergeCell ref="J78:K78"/>
    <mergeCell ref="C7:D7"/>
    <mergeCell ref="K3:L3"/>
    <mergeCell ref="E4:F4"/>
    <mergeCell ref="A5:F5"/>
    <mergeCell ref="H5:P5"/>
    <mergeCell ref="A52:M52"/>
    <mergeCell ref="A53:A54"/>
  </mergeCells>
  <conditionalFormatting sqref="O12:O50">
    <cfRule type="cellIs" priority="2" dxfId="0" operator="equal" stopIfTrue="1">
      <formula>0</formula>
    </cfRule>
  </conditionalFormatting>
  <conditionalFormatting sqref="N51:N73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tabSelected="1" zoomScale="70" zoomScaleNormal="70" zoomScalePageLayoutView="0" workbookViewId="0" topLeftCell="A40">
      <selection activeCell="F81" sqref="F81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Szabolcs-Szatmár-Bereg Megyei Büntetés-végrehajtási Intézet</v>
      </c>
    </row>
    <row r="2" spans="1:10" ht="12.75">
      <c r="A2" s="3" t="s">
        <v>71</v>
      </c>
      <c r="H2" s="5" t="s">
        <v>0</v>
      </c>
      <c r="I2" s="195" t="s">
        <v>206</v>
      </c>
      <c r="J2" s="196"/>
    </row>
    <row r="3" spans="1:10" ht="12.75">
      <c r="A3" s="3"/>
      <c r="H3" s="5" t="s">
        <v>77</v>
      </c>
      <c r="I3" s="195" t="s">
        <v>209</v>
      </c>
      <c r="J3" s="196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83" t="s">
        <v>85</v>
      </c>
      <c r="B5" s="183"/>
      <c r="C5" s="183"/>
      <c r="D5" s="183"/>
      <c r="E5" s="183"/>
      <c r="F5" s="183"/>
      <c r="G5" s="7" t="s">
        <v>83</v>
      </c>
      <c r="H5" s="182" t="s">
        <v>194</v>
      </c>
      <c r="I5" s="182"/>
      <c r="J5" s="182"/>
      <c r="K5" s="182"/>
      <c r="L5" s="182"/>
      <c r="M5" s="182"/>
      <c r="N5" s="182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72" t="s">
        <v>111</v>
      </c>
      <c r="K7" s="72" t="s">
        <v>53</v>
      </c>
      <c r="L7" s="72" t="s">
        <v>111</v>
      </c>
      <c r="M7" s="72" t="s">
        <v>111</v>
      </c>
      <c r="N7" s="72" t="s">
        <v>111</v>
      </c>
    </row>
    <row r="8" spans="1:14" ht="12.75">
      <c r="A8" s="150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49" t="s">
        <v>117</v>
      </c>
      <c r="K8" s="79" t="s">
        <v>54</v>
      </c>
      <c r="L8" s="79" t="s">
        <v>117</v>
      </c>
      <c r="M8" s="79" t="s">
        <v>117</v>
      </c>
      <c r="N8" s="79" t="s">
        <v>183</v>
      </c>
    </row>
    <row r="9" spans="1:14" ht="12.75">
      <c r="A9" s="152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49" t="s">
        <v>113</v>
      </c>
      <c r="K9" s="79" t="s">
        <v>15</v>
      </c>
      <c r="L9" s="79" t="s">
        <v>195</v>
      </c>
      <c r="M9" s="79" t="s">
        <v>113</v>
      </c>
      <c r="N9" s="79" t="s">
        <v>199</v>
      </c>
    </row>
    <row r="10" spans="1:14" ht="13.5" thickBot="1">
      <c r="A10" s="25"/>
      <c r="B10" s="153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  <c r="K10" s="144"/>
      <c r="L10" s="144" t="s">
        <v>175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71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>IF(L12=0,L12,I12/L12)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 aca="true" t="shared" si="0" ref="M13:M50">IF(L13=0,L13,I13/L13)</f>
        <v>0</v>
      </c>
      <c r="N13" s="98">
        <f aca="true" t="shared" si="1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0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0</v>
      </c>
      <c r="F16" s="95">
        <f>'01M'!F16+'13M'!F16+'02M'!F16+'03M'!F16+'04M'!F16+'05M'!F16+'06M'!F16+'07M'!F16+'08M'!F16+'09M'!F16+'10M'!F16+'11M'!F16+'12M'!F16</f>
        <v>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0</v>
      </c>
      <c r="K16" s="142">
        <f>'01M'!K16+'13M'!K16+'02M'!K16+'03M'!K16+'04M'!K16+'05M'!K16+'06M'!K16+'07M'!K16+'08M'!K16+'09M'!K16+'10M'!K16+'11M'!K16+'12M'!K16</f>
        <v>0</v>
      </c>
      <c r="L16" s="96"/>
      <c r="M16" s="97">
        <f t="shared" si="0"/>
        <v>0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0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0</v>
      </c>
      <c r="F17" s="95">
        <f>'01M'!F17+'13M'!F17+'02M'!F17+'03M'!F17+'04M'!F17+'05M'!F17+'06M'!F17+'07M'!F17+'08M'!F17+'09M'!F17+'10M'!F17+'11M'!F17+'12M'!F17</f>
        <v>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0</v>
      </c>
      <c r="K17" s="142">
        <f>'01M'!K17+'13M'!K17+'02M'!K17+'03M'!K17+'04M'!K17+'05M'!K17+'06M'!K17+'07M'!K17+'08M'!K17+'09M'!K17+'10M'!K17+'11M'!K17+'12M'!K17</f>
        <v>0</v>
      </c>
      <c r="L17" s="96"/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2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>
        <f t="shared" si="1"/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910363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94125</v>
      </c>
      <c r="F23" s="95">
        <f>'01M'!F23+'13M'!F23+'02M'!F23+'03M'!F23+'04M'!F23+'05M'!F23+'06M'!F23+'07M'!F23+'08M'!F23+'09M'!F23+'10M'!F23+'11M'!F23+'12M'!F23</f>
        <v>40950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1045438</v>
      </c>
      <c r="K23" s="142">
        <f>'01M'!K23+'13M'!K23+'02M'!K23+'03M'!K23+'04M'!K23+'05M'!K23+'06M'!K23+'07M'!K23+'08M'!K23+'09M'!K23+'10M'!K23+'11M'!K23+'12M'!K23</f>
        <v>0</v>
      </c>
      <c r="L23" s="96"/>
      <c r="M23" s="97">
        <f t="shared" si="0"/>
        <v>0</v>
      </c>
      <c r="N23" s="98">
        <f t="shared" si="1"/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40600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422</v>
      </c>
      <c r="F24" s="95">
        <f>'01M'!F24+'13M'!F24+'02M'!F24+'03M'!F24+'04M'!F24+'05M'!F24+'06M'!F24+'07M'!F24+'08M'!F24+'09M'!F24+'10M'!F24+'11M'!F24+'12M'!F24</f>
        <v>1950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42972</v>
      </c>
      <c r="K24" s="142">
        <f>'01M'!K24+'13M'!K24+'02M'!K24+'03M'!K24+'04M'!K24+'05M'!K24+'06M'!K24+'07M'!K24+'08M'!K24+'09M'!K24+'10M'!K24+'11M'!K24+'12M'!K24</f>
        <v>0</v>
      </c>
      <c r="L24" s="96"/>
      <c r="M24" s="97">
        <f t="shared" si="0"/>
        <v>0</v>
      </c>
      <c r="N24" s="98">
        <f t="shared" si="1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1004795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104448</v>
      </c>
      <c r="F25" s="95">
        <f>'01M'!F25+'13M'!F25+'02M'!F25+'03M'!F25+'04M'!F25+'05M'!F25+'06M'!F25+'07M'!F25+'08M'!F25+'09M'!F25+'10M'!F25+'11M'!F25+'12M'!F25</f>
        <v>50700</v>
      </c>
      <c r="G25" s="95">
        <f>'01M'!G25+'13M'!G25+'02M'!G25+'03M'!G25+'04M'!G25+'05M'!G25+'06M'!G25+'07M'!G25+'08M'!G25+'09M'!G25+'10M'!G25+'11M'!G25+'12M'!G25</f>
        <v>20781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1180724</v>
      </c>
      <c r="K25" s="142">
        <f>'01M'!K25+'13M'!K25+'02M'!K25+'03M'!K25+'04M'!K25+'05M'!K25+'06M'!K25+'07M'!K25+'08M'!K25+'09M'!K25+'10M'!K25+'11M'!K25+'12M'!K25</f>
        <v>0</v>
      </c>
      <c r="L25" s="96"/>
      <c r="M25" s="97">
        <f t="shared" si="0"/>
        <v>0</v>
      </c>
      <c r="N25" s="98">
        <f t="shared" si="1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0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0</v>
      </c>
      <c r="F26" s="95">
        <f>'01M'!F26+'13M'!F26+'02M'!F26+'03M'!F26+'04M'!F26+'05M'!F26+'06M'!F26+'07M'!F26+'08M'!F26+'09M'!F26+'10M'!F26+'11M'!F26+'12M'!F26</f>
        <v>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0</v>
      </c>
      <c r="K26" s="142">
        <f>'01M'!K26+'13M'!K26+'02M'!K26+'03M'!K26+'04M'!K26+'05M'!K26+'06M'!K26+'07M'!K26+'08M'!K26+'09M'!K26+'10M'!K26+'11M'!K26+'12M'!K26</f>
        <v>0</v>
      </c>
      <c r="L26" s="96"/>
      <c r="M26" s="97">
        <f t="shared" si="0"/>
        <v>0</v>
      </c>
      <c r="N26" s="98">
        <f t="shared" si="1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605310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60067</v>
      </c>
      <c r="F27" s="95">
        <f>'01M'!F27+'13M'!F27+'02M'!F27+'03M'!F27+'04M'!F27+'05M'!F27+'06M'!F27+'07M'!F27+'08M'!F27+'09M'!F27+'10M'!F27+'11M'!F27+'12M'!F27</f>
        <v>25350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690727</v>
      </c>
      <c r="K27" s="142">
        <f>'01M'!K27+'13M'!K27+'02M'!K27+'03M'!K27+'04M'!K27+'05M'!K27+'06M'!K27+'07M'!K27+'08M'!K27+'09M'!K27+'10M'!K27+'11M'!K27+'12M'!K27</f>
        <v>0</v>
      </c>
      <c r="L27" s="96"/>
      <c r="M27" s="97">
        <f t="shared" si="0"/>
        <v>0</v>
      </c>
      <c r="N27" s="98">
        <f t="shared" si="1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0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0</v>
      </c>
      <c r="F28" s="95">
        <f>'01M'!F28+'13M'!F28+'02M'!F28+'03M'!F28+'04M'!F28+'05M'!F28+'06M'!F28+'07M'!F28+'08M'!F28+'09M'!F28+'10M'!F28+'11M'!F28+'12M'!F28</f>
        <v>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0</v>
      </c>
      <c r="K28" s="142">
        <f>'01M'!K28+'13M'!K28+'02M'!K28+'03M'!K28+'04M'!K28+'05M'!K28+'06M'!K28+'07M'!K28+'08M'!K28+'09M'!K28+'10M'!K28+'11M'!K28+'12M'!K28</f>
        <v>0</v>
      </c>
      <c r="L28" s="96"/>
      <c r="M28" s="97">
        <f t="shared" si="0"/>
        <v>0</v>
      </c>
      <c r="N28" s="98">
        <f t="shared" si="1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0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0</v>
      </c>
      <c r="F29" s="95">
        <f>'01M'!F29+'13M'!F29+'02M'!F29+'03M'!F29+'04M'!F29+'05M'!F29+'06M'!F29+'07M'!F29+'08M'!F29+'09M'!F29+'10M'!F29+'11M'!F29+'12M'!F29</f>
        <v>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0</v>
      </c>
      <c r="K29" s="142">
        <f>'01M'!K29+'13M'!K29+'02M'!K29+'03M'!K29+'04M'!K29+'05M'!K29+'06M'!K29+'07M'!K29+'08M'!K29+'09M'!K29+'10M'!K29+'11M'!K29+'12M'!K29</f>
        <v>0</v>
      </c>
      <c r="L29" s="96"/>
      <c r="M29" s="97">
        <f t="shared" si="0"/>
        <v>0</v>
      </c>
      <c r="N29" s="98">
        <f t="shared" si="1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0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0</v>
      </c>
      <c r="F30" s="95">
        <f>'01M'!F30+'13M'!F30+'02M'!F30+'03M'!F30+'04M'!F30+'05M'!F30+'06M'!F30+'07M'!F30+'08M'!F30+'09M'!F30+'10M'!F30+'11M'!F30+'12M'!F30</f>
        <v>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0</v>
      </c>
      <c r="K30" s="142">
        <f>'01M'!K30+'13M'!K30+'02M'!K30+'03M'!K30+'04M'!K30+'05M'!K30+'06M'!K30+'07M'!K30+'08M'!K30+'09M'!K30+'10M'!K30+'11M'!K30+'12M'!K30</f>
        <v>0</v>
      </c>
      <c r="L30" s="96"/>
      <c r="M30" s="97">
        <f t="shared" si="0"/>
        <v>0</v>
      </c>
      <c r="N30" s="98">
        <f t="shared" si="1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'01M'!K31+'13M'!K31+'02M'!K31+'03M'!K31+'04M'!K31+'05M'!K31+'06M'!K31+'07M'!K31+'08M'!K31+'09M'!K31+'10M'!K31+'11M'!K31+'12M'!K31</f>
        <v>0</v>
      </c>
      <c r="L31" s="96"/>
      <c r="M31" s="97">
        <f t="shared" si="0"/>
        <v>0</v>
      </c>
      <c r="N31" s="98">
        <f t="shared" si="1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2" ref="C32:J32">SUM(C12:C31)</f>
        <v>2561068</v>
      </c>
      <c r="D32" s="141">
        <f t="shared" si="2"/>
        <v>0</v>
      </c>
      <c r="E32" s="141">
        <f t="shared" si="2"/>
        <v>259062</v>
      </c>
      <c r="F32" s="141">
        <f t="shared" si="2"/>
        <v>118950</v>
      </c>
      <c r="G32" s="141">
        <f t="shared" si="2"/>
        <v>20781</v>
      </c>
      <c r="H32" s="141">
        <f t="shared" si="2"/>
        <v>0</v>
      </c>
      <c r="I32" s="141">
        <f t="shared" si="2"/>
        <v>0</v>
      </c>
      <c r="J32" s="141">
        <f t="shared" si="2"/>
        <v>2959861</v>
      </c>
      <c r="K32" s="143">
        <f>SUM(K12:K31)</f>
        <v>0</v>
      </c>
      <c r="L32" s="141">
        <v>4764850</v>
      </c>
      <c r="M32" s="97">
        <f t="shared" si="0"/>
        <v>0</v>
      </c>
      <c r="N32" s="98">
        <f t="shared" si="1"/>
        <v>0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'01M'!K33+'13M'!K33+'02M'!K33+'03M'!K33+'04M'!K33+'05M'!K33+'06M'!K33+'07M'!K33+'08M'!K33+'09M'!K33+'10M'!K33+'11M'!K33+'12M'!K33</f>
        <v>0</v>
      </c>
      <c r="L33" s="96"/>
      <c r="M33" s="97">
        <f t="shared" si="0"/>
        <v>0</v>
      </c>
      <c r="N33" s="98">
        <f t="shared" si="1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'01M'!K34+'13M'!K34+'02M'!K34+'03M'!K34+'04M'!K34+'05M'!K34+'06M'!K34+'07M'!K34+'08M'!K34+'09M'!K34+'10M'!K34+'11M'!K34+'12M'!K34</f>
        <v>0</v>
      </c>
      <c r="L34" s="96"/>
      <c r="M34" s="97">
        <f t="shared" si="0"/>
        <v>0</v>
      </c>
      <c r="N34" s="98">
        <f t="shared" si="1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'01M'!K35+'13M'!K35+'02M'!K35+'03M'!K35+'04M'!K35+'05M'!K35+'06M'!K35+'07M'!K35+'08M'!K35+'09M'!K35+'10M'!K35+'11M'!K35+'12M'!K35</f>
        <v>0</v>
      </c>
      <c r="L35" s="96"/>
      <c r="M35" s="97">
        <f t="shared" si="0"/>
        <v>0</v>
      </c>
      <c r="N35" s="98">
        <f t="shared" si="1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'01M'!K36+'13M'!K36+'02M'!K36+'03M'!K36+'04M'!K36+'05M'!K36+'06M'!K36+'07M'!K36+'08M'!K36+'09M'!K36+'10M'!K36+'11M'!K36+'12M'!K36</f>
        <v>0</v>
      </c>
      <c r="L36" s="96"/>
      <c r="M36" s="97">
        <f t="shared" si="0"/>
        <v>0</v>
      </c>
      <c r="N36" s="98">
        <f t="shared" si="1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'01M'!K37+'13M'!K37+'02M'!K37+'03M'!K37+'04M'!K37+'05M'!K37+'06M'!K37+'07M'!K37+'08M'!K37+'09M'!K37+'10M'!K37+'11M'!K37+'12M'!K37</f>
        <v>0</v>
      </c>
      <c r="L37" s="96"/>
      <c r="M37" s="97">
        <f t="shared" si="0"/>
        <v>0</v>
      </c>
      <c r="N37" s="98">
        <f t="shared" si="1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'01M'!K38+'13M'!K38+'02M'!K38+'03M'!K38+'04M'!K38+'05M'!K38+'06M'!K38+'07M'!K38+'08M'!K38+'09M'!K38+'10M'!K38+'11M'!K38+'12M'!K38</f>
        <v>0</v>
      </c>
      <c r="L38" s="96"/>
      <c r="M38" s="97">
        <f t="shared" si="0"/>
        <v>0</v>
      </c>
      <c r="N38" s="98">
        <f t="shared" si="1"/>
        <v>0</v>
      </c>
    </row>
    <row r="39" spans="1:14" ht="12.75">
      <c r="A39" s="138" t="s">
        <v>72</v>
      </c>
      <c r="B39" s="139">
        <v>110</v>
      </c>
      <c r="C39" s="141">
        <f aca="true" t="shared" si="3" ref="C39:J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3">
        <f>SUM(K33:K38)</f>
        <v>0</v>
      </c>
      <c r="L39" s="141">
        <f>SUM(L33:L38)</f>
        <v>0</v>
      </c>
      <c r="M39" s="97">
        <f t="shared" si="0"/>
        <v>0</v>
      </c>
      <c r="N39" s="98">
        <f t="shared" si="1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'01M'!K40+'13M'!K40+'02M'!K40+'03M'!K40+'04M'!K40+'05M'!K40+'06M'!K40+'07M'!K40+'08M'!K40+'09M'!K40+'10M'!K40+'11M'!K40+'12M'!K40</f>
        <v>0</v>
      </c>
      <c r="L40" s="96"/>
      <c r="M40" s="97">
        <f t="shared" si="0"/>
        <v>0</v>
      </c>
      <c r="N40" s="98">
        <f t="shared" si="1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'01M'!K41+'13M'!K41+'02M'!K41+'03M'!K41+'04M'!K41+'05M'!K41+'06M'!K41+'07M'!K41+'08M'!K41+'09M'!K41+'10M'!K41+'11M'!K41+'12M'!K41</f>
        <v>0</v>
      </c>
      <c r="L41" s="96"/>
      <c r="M41" s="97">
        <f t="shared" si="0"/>
        <v>0</v>
      </c>
      <c r="N41" s="98">
        <f t="shared" si="1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1253422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188674</v>
      </c>
      <c r="F42" s="95">
        <f>'01M'!F42+'13M'!F42+'02M'!F42+'03M'!F42+'04M'!F42+'05M'!F42+'06M'!F42+'07M'!F42+'08M'!F42+'09M'!F42+'10M'!F42+'11M'!F42+'12M'!F42</f>
        <v>15600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1457696</v>
      </c>
      <c r="K42" s="142">
        <f>'01M'!K42+'13M'!K42+'02M'!K42+'03M'!K42+'04M'!K42+'05M'!K42+'06M'!K42+'07M'!K42+'08M'!K42+'09M'!K42+'10M'!K42+'11M'!K42+'12M'!K42</f>
        <v>0</v>
      </c>
      <c r="L42" s="96"/>
      <c r="M42" s="97">
        <f t="shared" si="0"/>
        <v>0</v>
      </c>
      <c r="N42" s="98">
        <f t="shared" si="1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294316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30446</v>
      </c>
      <c r="F43" s="95">
        <f>'01M'!F43+'13M'!F43+'02M'!F43+'03M'!F43+'04M'!F43+'05M'!F43+'06M'!F43+'07M'!F43+'08M'!F43+'09M'!F43+'10M'!F43+'11M'!F43+'12M'!F43</f>
        <v>3900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328662</v>
      </c>
      <c r="K43" s="142">
        <f>'01M'!K43+'13M'!K43+'02M'!K43+'03M'!K43+'04M'!K43+'05M'!K43+'06M'!K43+'07M'!K43+'08M'!K43+'09M'!K43+'10M'!K43+'11M'!K43+'12M'!K43</f>
        <v>0</v>
      </c>
      <c r="L43" s="96"/>
      <c r="M43" s="97">
        <f t="shared" si="0"/>
        <v>0</v>
      </c>
      <c r="N43" s="98">
        <f t="shared" si="1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1719872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177919</v>
      </c>
      <c r="F44" s="95">
        <f>'01M'!F44+'13M'!F44+'02M'!F44+'03M'!F44+'04M'!F44+'05M'!F44+'06M'!F44+'07M'!F44+'08M'!F44+'09M'!F44+'10M'!F44+'11M'!F44+'12M'!F44</f>
        <v>25350</v>
      </c>
      <c r="G44" s="95">
        <f>'01M'!G44+'13M'!G44+'02M'!G44+'03M'!G44+'04M'!G44+'05M'!G44+'06M'!G44+'07M'!G44+'08M'!G44+'09M'!G44+'10M'!G44+'11M'!G44+'12M'!G44</f>
        <v>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1923141</v>
      </c>
      <c r="K44" s="142">
        <f>'01M'!K44+'13M'!K44+'02M'!K44+'03M'!K44+'04M'!K44+'05M'!K44+'06M'!K44+'07M'!K44+'08M'!K44+'09M'!K44+'10M'!K44+'11M'!K44+'12M'!K44</f>
        <v>0</v>
      </c>
      <c r="L44" s="96"/>
      <c r="M44" s="97">
        <f t="shared" si="0"/>
        <v>0</v>
      </c>
      <c r="N44" s="98">
        <f t="shared" si="1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10645483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1203299</v>
      </c>
      <c r="F45" s="95">
        <f>'01M'!F45+'13M'!F45+'02M'!F45+'03M'!F45+'04M'!F45+'05M'!F45+'06M'!F45+'07M'!F45+'08M'!F45+'09M'!F45+'10M'!F45+'11M'!F45+'12M'!F45</f>
        <v>191100</v>
      </c>
      <c r="G45" s="95">
        <f>'01M'!G45+'13M'!G45+'02M'!G45+'03M'!G45+'04M'!G45+'05M'!G45+'06M'!G45+'07M'!G45+'08M'!G45+'09M'!G45+'10M'!G45+'11M'!G45+'12M'!G45</f>
        <v>0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12039882</v>
      </c>
      <c r="K45" s="142">
        <f>'01M'!K45+'13M'!K45+'02M'!K45+'03M'!K45+'04M'!K45+'05M'!K45+'06M'!K45+'07M'!K45+'08M'!K45+'09M'!K45+'10M'!K45+'11M'!K45+'12M'!K45</f>
        <v>0</v>
      </c>
      <c r="L45" s="96"/>
      <c r="M45" s="97">
        <f t="shared" si="0"/>
        <v>0</v>
      </c>
      <c r="N45" s="98">
        <f t="shared" si="1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34867350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3451882</v>
      </c>
      <c r="F46" s="95">
        <f>'01M'!F46+'13M'!F46+'02M'!F46+'03M'!F46+'04M'!F46+'05M'!F46+'06M'!F46+'07M'!F46+'08M'!F46+'09M'!F46+'10M'!F46+'11M'!F46+'12M'!F46</f>
        <v>1040703</v>
      </c>
      <c r="G46" s="95">
        <f>'01M'!G46+'13M'!G46+'02M'!G46+'03M'!G46+'04M'!G46+'05M'!G46+'06M'!G46+'07M'!G46+'08M'!G46+'09M'!G46+'10M'!G46+'11M'!G46+'12M'!G46</f>
        <v>1035437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40395372</v>
      </c>
      <c r="K46" s="142">
        <f>'01M'!K46+'13M'!K46+'02M'!K46+'03M'!K46+'04M'!K46+'05M'!K46+'06M'!K46+'07M'!K46+'08M'!K46+'09M'!K46+'10M'!K46+'11M'!K46+'12M'!K46</f>
        <v>0</v>
      </c>
      <c r="L46" s="96"/>
      <c r="M46" s="97">
        <f t="shared" si="0"/>
        <v>0</v>
      </c>
      <c r="N46" s="98">
        <f t="shared" si="1"/>
        <v>0</v>
      </c>
    </row>
    <row r="47" spans="1:14" ht="12.75">
      <c r="A47" s="138" t="s">
        <v>74</v>
      </c>
      <c r="B47" s="139">
        <v>121</v>
      </c>
      <c r="C47" s="141">
        <f aca="true" t="shared" si="4" ref="C47:J47">SUM(C40:C46)</f>
        <v>48780443</v>
      </c>
      <c r="D47" s="141">
        <f t="shared" si="4"/>
        <v>0</v>
      </c>
      <c r="E47" s="141">
        <f t="shared" si="4"/>
        <v>5052220</v>
      </c>
      <c r="F47" s="141">
        <f t="shared" si="4"/>
        <v>1276653</v>
      </c>
      <c r="G47" s="141">
        <f t="shared" si="4"/>
        <v>1035437</v>
      </c>
      <c r="H47" s="141">
        <f t="shared" si="4"/>
        <v>0</v>
      </c>
      <c r="I47" s="141">
        <f t="shared" si="4"/>
        <v>0</v>
      </c>
      <c r="J47" s="141">
        <f t="shared" si="4"/>
        <v>56144753</v>
      </c>
      <c r="K47" s="143">
        <f>SUM(K40:K46)</f>
        <v>0</v>
      </c>
      <c r="L47" s="141">
        <v>88626210</v>
      </c>
      <c r="M47" s="97">
        <f t="shared" si="0"/>
        <v>0</v>
      </c>
      <c r="N47" s="98">
        <f t="shared" si="1"/>
        <v>0</v>
      </c>
    </row>
    <row r="48" spans="1:14" ht="12.75">
      <c r="A48" s="138" t="s">
        <v>70</v>
      </c>
      <c r="B48" s="139">
        <v>152</v>
      </c>
      <c r="C48" s="141">
        <f aca="true" t="shared" si="5" ref="C48:J48">C32+C39+C47</f>
        <v>51341511</v>
      </c>
      <c r="D48" s="141">
        <f t="shared" si="5"/>
        <v>0</v>
      </c>
      <c r="E48" s="141">
        <f t="shared" si="5"/>
        <v>5311282</v>
      </c>
      <c r="F48" s="141">
        <f t="shared" si="5"/>
        <v>1395603</v>
      </c>
      <c r="G48" s="141">
        <f t="shared" si="5"/>
        <v>1056218</v>
      </c>
      <c r="H48" s="141">
        <f t="shared" si="5"/>
        <v>0</v>
      </c>
      <c r="I48" s="141">
        <f t="shared" si="5"/>
        <v>0</v>
      </c>
      <c r="J48" s="141">
        <f t="shared" si="5"/>
        <v>59104614</v>
      </c>
      <c r="K48" s="143">
        <f>K32+K39+K47</f>
        <v>0</v>
      </c>
      <c r="L48" s="141">
        <f>L32+L39+L47</f>
        <v>93391060</v>
      </c>
      <c r="M48" s="97">
        <f t="shared" si="0"/>
        <v>0</v>
      </c>
      <c r="N48" s="98">
        <f t="shared" si="1"/>
        <v>0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811507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83952</v>
      </c>
      <c r="F49" s="95">
        <f>'01M'!F49+'13M'!F49+'02M'!F49+'03M'!F49+'04M'!F49+'05M'!F49+'06M'!F49+'07M'!F49+'08M'!F49+'09M'!F49+'10M'!F49+'11M'!F49+'12M'!F49</f>
        <v>40950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936409</v>
      </c>
      <c r="K49" s="142">
        <f>'01M'!K49+'13M'!K49+'02M'!K49+'03M'!K49+'04M'!K49+'05M'!K49+'06M'!K49+'07M'!K49+'08M'!K49+'09M'!K49+'10M'!K49+'11M'!K49+'12M'!K49</f>
        <v>0</v>
      </c>
      <c r="L49" s="96">
        <v>1905940</v>
      </c>
      <c r="M49" s="97">
        <f t="shared" si="0"/>
        <v>0</v>
      </c>
      <c r="N49" s="98">
        <f t="shared" si="1"/>
        <v>0</v>
      </c>
    </row>
    <row r="50" spans="1:14" ht="12.75">
      <c r="A50" s="138" t="s">
        <v>75</v>
      </c>
      <c r="B50" s="139">
        <v>159</v>
      </c>
      <c r="C50" s="141">
        <f aca="true" t="shared" si="6" ref="C50:J50">C48+C49</f>
        <v>52153018</v>
      </c>
      <c r="D50" s="141">
        <f t="shared" si="6"/>
        <v>0</v>
      </c>
      <c r="E50" s="141">
        <f t="shared" si="6"/>
        <v>5395234</v>
      </c>
      <c r="F50" s="141">
        <f t="shared" si="6"/>
        <v>1436553</v>
      </c>
      <c r="G50" s="141">
        <f t="shared" si="6"/>
        <v>1056218</v>
      </c>
      <c r="H50" s="141">
        <f t="shared" si="6"/>
        <v>0</v>
      </c>
      <c r="I50" s="141">
        <f t="shared" si="6"/>
        <v>0</v>
      </c>
      <c r="J50" s="141">
        <f t="shared" si="6"/>
        <v>60041023</v>
      </c>
      <c r="K50" s="143">
        <f>K48+K49</f>
        <v>0</v>
      </c>
      <c r="L50" s="141">
        <f>L48+L49</f>
        <v>95297000</v>
      </c>
      <c r="M50" s="97">
        <f t="shared" si="0"/>
        <v>0</v>
      </c>
      <c r="N50" s="98">
        <f t="shared" si="1"/>
        <v>0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3"/>
      <c r="M52" s="158"/>
      <c r="N52" s="159"/>
    </row>
    <row r="53" spans="1:14" ht="12.75">
      <c r="A53" s="171" t="s">
        <v>3</v>
      </c>
      <c r="B53" s="134" t="s">
        <v>49</v>
      </c>
      <c r="C53" s="135" t="s">
        <v>186</v>
      </c>
      <c r="D53" s="135" t="s">
        <v>187</v>
      </c>
      <c r="E53" s="135" t="s">
        <v>105</v>
      </c>
      <c r="F53" s="135" t="s">
        <v>188</v>
      </c>
      <c r="G53" s="135" t="s">
        <v>189</v>
      </c>
      <c r="H53" s="135" t="s">
        <v>190</v>
      </c>
      <c r="I53" s="135" t="s">
        <v>190</v>
      </c>
      <c r="J53" s="135" t="s">
        <v>190</v>
      </c>
      <c r="K53" s="161" t="s">
        <v>159</v>
      </c>
      <c r="L53" s="162"/>
      <c r="M53" s="158"/>
      <c r="N53" s="159"/>
    </row>
    <row r="54" spans="1:14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53" t="s">
        <v>191</v>
      </c>
      <c r="I54" s="53" t="s">
        <v>192</v>
      </c>
      <c r="J54" s="115" t="s">
        <v>113</v>
      </c>
      <c r="K54" s="52" t="s">
        <v>161</v>
      </c>
      <c r="L54" s="52" t="s">
        <v>160</v>
      </c>
      <c r="M54" s="158"/>
      <c r="N54" s="159"/>
    </row>
    <row r="55" spans="1:14" ht="12.75">
      <c r="A55" s="54"/>
      <c r="B55" s="55">
        <f aca="true" t="shared" si="7" ref="B55:B74"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5"/>
      <c r="M55" s="158"/>
      <c r="N55" s="159"/>
    </row>
    <row r="56" spans="1:14" ht="12.75">
      <c r="A56" s="58"/>
      <c r="B56" s="59">
        <f t="shared" si="7"/>
      </c>
      <c r="C56" s="59"/>
      <c r="D56" s="59"/>
      <c r="E56" s="59"/>
      <c r="F56" s="59"/>
      <c r="G56" s="59"/>
      <c r="H56" s="59"/>
      <c r="I56" s="59"/>
      <c r="J56" s="131"/>
      <c r="K56" s="59"/>
      <c r="L56" s="59"/>
      <c r="M56" s="158"/>
      <c r="N56" s="159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131"/>
      <c r="K57" s="59"/>
      <c r="L57" s="59"/>
      <c r="M57" s="158"/>
      <c r="N57" s="159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58"/>
      <c r="N58" s="159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128"/>
      <c r="K59" s="55"/>
      <c r="L59" s="55"/>
      <c r="M59" s="158"/>
      <c r="N59" s="159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131"/>
      <c r="K60" s="59"/>
      <c r="L60" s="59"/>
      <c r="M60" s="158"/>
      <c r="N60" s="159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131"/>
      <c r="K61" s="59"/>
      <c r="L61" s="59"/>
      <c r="M61" s="158"/>
      <c r="N61" s="159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58"/>
      <c r="N62" s="159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128"/>
      <c r="K63" s="55"/>
      <c r="L63" s="55"/>
      <c r="M63" s="158"/>
      <c r="N63" s="159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131"/>
      <c r="K64" s="59"/>
      <c r="L64" s="59"/>
      <c r="M64" s="158"/>
      <c r="N64" s="159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131"/>
      <c r="K65" s="59"/>
      <c r="L65" s="59"/>
      <c r="M65" s="158"/>
      <c r="N65" s="159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58"/>
      <c r="N66" s="159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128"/>
      <c r="K67" s="55"/>
      <c r="L67" s="55"/>
      <c r="M67" s="158"/>
      <c r="N67" s="159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131"/>
      <c r="K68" s="59"/>
      <c r="L68" s="59"/>
      <c r="M68" s="158"/>
      <c r="N68" s="159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131"/>
      <c r="K69" s="59"/>
      <c r="L69" s="59"/>
      <c r="M69" s="158"/>
      <c r="N69" s="159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8"/>
      <c r="N70" s="159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128"/>
      <c r="K71" s="55"/>
      <c r="L71" s="55"/>
      <c r="M71" s="158"/>
      <c r="N71" s="159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131"/>
      <c r="K72" s="59"/>
      <c r="L72" s="59"/>
      <c r="M72" s="158"/>
      <c r="N72" s="159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168" t="s">
        <v>219</v>
      </c>
      <c r="C76" s="198"/>
      <c r="D76" s="198"/>
      <c r="E76" s="106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167" t="s">
        <v>208</v>
      </c>
      <c r="I77" s="199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194" t="s">
        <v>48</v>
      </c>
      <c r="I78" s="194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122</v>
      </c>
    </row>
    <row r="224" ht="24.75" customHeight="1">
      <c r="A224" s="108" t="s">
        <v>123</v>
      </c>
    </row>
    <row r="225" ht="24.75" customHeight="1">
      <c r="A225" s="108" t="s">
        <v>124</v>
      </c>
    </row>
    <row r="226" ht="24.75" customHeight="1">
      <c r="A226" s="108" t="s">
        <v>125</v>
      </c>
    </row>
    <row r="227" ht="24.75" customHeight="1">
      <c r="A227" s="108" t="s">
        <v>126</v>
      </c>
    </row>
    <row r="228" ht="24.75" customHeight="1">
      <c r="A228" s="108" t="s">
        <v>127</v>
      </c>
    </row>
    <row r="229" ht="24.75" customHeight="1">
      <c r="A229" s="108" t="s">
        <v>128</v>
      </c>
    </row>
    <row r="230" ht="24.75" customHeight="1">
      <c r="A230" s="108" t="s">
        <v>131</v>
      </c>
    </row>
    <row r="231" ht="24.75" customHeight="1">
      <c r="A231" s="108" t="s">
        <v>132</v>
      </c>
    </row>
    <row r="232" ht="24.75" customHeight="1">
      <c r="A232" s="108" t="s">
        <v>133</v>
      </c>
    </row>
    <row r="233" ht="24.75" customHeight="1">
      <c r="A233" s="108" t="s">
        <v>134</v>
      </c>
    </row>
    <row r="234" ht="24.75" customHeight="1">
      <c r="A234" s="108" t="s">
        <v>129</v>
      </c>
    </row>
    <row r="235" ht="24.75" customHeight="1">
      <c r="A235" s="108" t="s">
        <v>135</v>
      </c>
    </row>
    <row r="236" ht="24.75" customHeight="1">
      <c r="A236" s="108" t="s">
        <v>136</v>
      </c>
    </row>
    <row r="237" ht="24.75" customHeight="1">
      <c r="A237" s="108" t="s">
        <v>130</v>
      </c>
    </row>
    <row r="238" ht="24.75" customHeight="1">
      <c r="A238" s="108" t="s">
        <v>137</v>
      </c>
    </row>
    <row r="239" ht="24.75" customHeight="1">
      <c r="A239" s="108" t="s">
        <v>138</v>
      </c>
    </row>
    <row r="240" ht="24.75" customHeight="1">
      <c r="A240" s="108" t="s">
        <v>139</v>
      </c>
    </row>
    <row r="241" ht="24.75" customHeight="1">
      <c r="A241" s="108" t="s">
        <v>140</v>
      </c>
    </row>
    <row r="242" ht="24.75" customHeight="1">
      <c r="A242" s="108" t="s">
        <v>141</v>
      </c>
    </row>
    <row r="243" ht="24.75" customHeight="1">
      <c r="A243" s="108" t="s">
        <v>142</v>
      </c>
    </row>
    <row r="244" ht="24.75" customHeight="1">
      <c r="A244" s="108" t="s">
        <v>143</v>
      </c>
    </row>
    <row r="245" ht="24.75" customHeight="1">
      <c r="A245" s="108" t="s">
        <v>144</v>
      </c>
    </row>
    <row r="246" ht="24.75" customHeight="1">
      <c r="A246" s="108" t="s">
        <v>145</v>
      </c>
    </row>
    <row r="247" ht="24.75" customHeight="1">
      <c r="A247" s="108" t="s">
        <v>146</v>
      </c>
    </row>
    <row r="248" ht="24.75" customHeight="1">
      <c r="A248" s="108" t="s">
        <v>147</v>
      </c>
    </row>
    <row r="249" ht="24.75" customHeight="1">
      <c r="A249" s="108" t="s">
        <v>148</v>
      </c>
    </row>
    <row r="250" ht="24.75" customHeight="1">
      <c r="A250" s="108" t="s">
        <v>149</v>
      </c>
    </row>
    <row r="251" ht="24.75" customHeight="1">
      <c r="A251" s="108" t="s">
        <v>150</v>
      </c>
    </row>
    <row r="252" ht="24.75" customHeight="1">
      <c r="A252" s="108" t="s">
        <v>151</v>
      </c>
    </row>
    <row r="253" ht="24.75" customHeight="1">
      <c r="A253" s="108" t="s">
        <v>152</v>
      </c>
    </row>
    <row r="254" ht="24.75" customHeight="1">
      <c r="A254" s="108" t="s">
        <v>153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H78:I78"/>
    <mergeCell ref="H5:N5"/>
    <mergeCell ref="A5:F5"/>
    <mergeCell ref="A52:L52"/>
    <mergeCell ref="A53:A54"/>
    <mergeCell ref="K53:L53"/>
    <mergeCell ref="I2:J2"/>
    <mergeCell ref="I3:J3"/>
    <mergeCell ref="B76:D76"/>
    <mergeCell ref="H77:I77"/>
  </mergeCells>
  <conditionalFormatting sqref="M12:M50">
    <cfRule type="cellIs" priority="2" dxfId="0" operator="equal" stopIfTrue="1">
      <formula>0</formula>
    </cfRule>
  </conditionalFormatting>
  <conditionalFormatting sqref="N12:N50 M51:M73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2">
      <selection activeCell="F56" sqref="F5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 t="s">
        <v>206</v>
      </c>
      <c r="I2" s="181"/>
    </row>
    <row r="3" spans="1:9" ht="12.75">
      <c r="A3" s="3"/>
      <c r="G3" s="5" t="s">
        <v>77</v>
      </c>
      <c r="H3" s="180" t="s">
        <v>209</v>
      </c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86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106335</v>
      </c>
      <c r="D23" s="41"/>
      <c r="E23" s="41">
        <v>11000</v>
      </c>
      <c r="F23" s="41">
        <v>5850</v>
      </c>
      <c r="G23" s="41"/>
      <c r="H23" s="41"/>
      <c r="I23" s="41"/>
      <c r="J23" s="42">
        <f t="shared" si="0"/>
        <v>123185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40600</v>
      </c>
      <c r="D24" s="41"/>
      <c r="E24" s="41">
        <v>422</v>
      </c>
      <c r="F24" s="41">
        <v>1950</v>
      </c>
      <c r="G24" s="41"/>
      <c r="H24" s="41"/>
      <c r="I24" s="41"/>
      <c r="J24" s="42">
        <f t="shared" si="0"/>
        <v>42972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151218</v>
      </c>
      <c r="D25" s="41"/>
      <c r="E25" s="41">
        <v>16146</v>
      </c>
      <c r="F25" s="41">
        <v>9750</v>
      </c>
      <c r="G25" s="41">
        <v>16625</v>
      </c>
      <c r="H25" s="41"/>
      <c r="I25" s="41"/>
      <c r="J25" s="42">
        <f t="shared" si="0"/>
        <v>193739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15950</v>
      </c>
      <c r="D27" s="41"/>
      <c r="E27" s="41">
        <v>1650</v>
      </c>
      <c r="F27" s="41">
        <v>1950</v>
      </c>
      <c r="G27" s="41"/>
      <c r="H27" s="41"/>
      <c r="I27" s="41"/>
      <c r="J27" s="42">
        <f t="shared" si="0"/>
        <v>19550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314103</v>
      </c>
      <c r="D32" s="45">
        <f>SUM(D12:D31)</f>
        <v>0</v>
      </c>
      <c r="E32" s="45">
        <f t="shared" si="1"/>
        <v>29218</v>
      </c>
      <c r="F32" s="45">
        <f t="shared" si="1"/>
        <v>19500</v>
      </c>
      <c r="G32" s="45">
        <f t="shared" si="1"/>
        <v>16625</v>
      </c>
      <c r="H32" s="45">
        <f t="shared" si="1"/>
        <v>0</v>
      </c>
      <c r="I32" s="45">
        <f t="shared" si="1"/>
        <v>0</v>
      </c>
      <c r="J32" s="42">
        <f t="shared" si="0"/>
        <v>379446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161147</v>
      </c>
      <c r="D42" s="41">
        <v>0</v>
      </c>
      <c r="E42" s="41">
        <v>75681</v>
      </c>
      <c r="F42" s="41">
        <v>1950</v>
      </c>
      <c r="G42" s="41">
        <v>0</v>
      </c>
      <c r="H42" s="41"/>
      <c r="I42" s="41"/>
      <c r="J42" s="42">
        <f t="shared" si="0"/>
        <v>238778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84415</v>
      </c>
      <c r="D44" s="41"/>
      <c r="E44" s="41">
        <v>8733</v>
      </c>
      <c r="F44" s="41">
        <v>1950</v>
      </c>
      <c r="G44" s="41"/>
      <c r="H44" s="41"/>
      <c r="I44" s="41"/>
      <c r="J44" s="42">
        <f t="shared" si="0"/>
        <v>95098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1386040</v>
      </c>
      <c r="D45" s="41"/>
      <c r="E45" s="41">
        <v>195135</v>
      </c>
      <c r="F45" s="41">
        <v>31200</v>
      </c>
      <c r="G45" s="41"/>
      <c r="H45" s="41"/>
      <c r="I45" s="41"/>
      <c r="J45" s="42">
        <f t="shared" si="0"/>
        <v>1612375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4563483</v>
      </c>
      <c r="D46" s="41"/>
      <c r="E46" s="41">
        <v>364607</v>
      </c>
      <c r="F46" s="41">
        <v>146663</v>
      </c>
      <c r="G46" s="41">
        <v>135288</v>
      </c>
      <c r="H46" s="41"/>
      <c r="I46" s="41"/>
      <c r="J46" s="42">
        <f t="shared" si="0"/>
        <v>5210041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6195085</v>
      </c>
      <c r="D47" s="45">
        <f>SUM(D40:D46)</f>
        <v>0</v>
      </c>
      <c r="E47" s="45">
        <f t="shared" si="3"/>
        <v>644156</v>
      </c>
      <c r="F47" s="45">
        <f t="shared" si="3"/>
        <v>181763</v>
      </c>
      <c r="G47" s="45">
        <f t="shared" si="3"/>
        <v>135288</v>
      </c>
      <c r="H47" s="45">
        <f t="shared" si="3"/>
        <v>0</v>
      </c>
      <c r="I47" s="45">
        <f t="shared" si="3"/>
        <v>0</v>
      </c>
      <c r="J47" s="42">
        <f t="shared" si="0"/>
        <v>7156292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6509188</v>
      </c>
      <c r="D48" s="45">
        <f>D32+D39+D47</f>
        <v>0</v>
      </c>
      <c r="E48" s="45">
        <f t="shared" si="4"/>
        <v>673374</v>
      </c>
      <c r="F48" s="45">
        <f t="shared" si="4"/>
        <v>201263</v>
      </c>
      <c r="G48" s="45">
        <f t="shared" si="4"/>
        <v>151913</v>
      </c>
      <c r="H48" s="45">
        <f t="shared" si="4"/>
        <v>0</v>
      </c>
      <c r="I48" s="45">
        <f t="shared" si="4"/>
        <v>0</v>
      </c>
      <c r="J48" s="42">
        <f t="shared" si="0"/>
        <v>7535738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117995</v>
      </c>
      <c r="D49" s="49"/>
      <c r="E49" s="49">
        <v>12206</v>
      </c>
      <c r="F49" s="49">
        <v>7800</v>
      </c>
      <c r="G49" s="49"/>
      <c r="H49" s="49"/>
      <c r="I49" s="49"/>
      <c r="J49" s="42">
        <f t="shared" si="0"/>
        <v>138001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6627183</v>
      </c>
      <c r="D50" s="45">
        <f>D48+D49</f>
        <v>0</v>
      </c>
      <c r="E50" s="45">
        <f t="shared" si="5"/>
        <v>685580</v>
      </c>
      <c r="F50" s="45">
        <f t="shared" si="5"/>
        <v>209063</v>
      </c>
      <c r="G50" s="45">
        <f t="shared" si="5"/>
        <v>151913</v>
      </c>
      <c r="H50" s="45">
        <f t="shared" si="5"/>
        <v>0</v>
      </c>
      <c r="I50" s="45">
        <f t="shared" si="5"/>
        <v>0</v>
      </c>
      <c r="J50" s="42">
        <f t="shared" si="0"/>
        <v>7673739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46" t="s">
        <v>186</v>
      </c>
      <c r="D53" s="146" t="s">
        <v>187</v>
      </c>
      <c r="E53" s="135" t="s">
        <v>105</v>
      </c>
      <c r="F53" s="146" t="s">
        <v>188</v>
      </c>
      <c r="G53" s="146" t="s">
        <v>189</v>
      </c>
      <c r="H53" s="146" t="s">
        <v>190</v>
      </c>
      <c r="I53" s="146" t="s">
        <v>190</v>
      </c>
      <c r="J53" s="146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147" t="s">
        <v>191</v>
      </c>
      <c r="I54" s="147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 t="s">
        <v>62</v>
      </c>
      <c r="B55" s="55">
        <f>IF(A55="","",VLOOKUP(A55,$A$12:$B$50,2,FALSE))</f>
        <v>119</v>
      </c>
      <c r="C55" s="55">
        <v>8326</v>
      </c>
      <c r="D55" s="55"/>
      <c r="E55" s="55">
        <v>29146</v>
      </c>
      <c r="F55" s="55">
        <v>1950</v>
      </c>
      <c r="G55" s="55"/>
      <c r="H55" s="55"/>
      <c r="I55" s="55"/>
      <c r="J55" s="128"/>
      <c r="K55" s="55">
        <v>14</v>
      </c>
      <c r="L55" s="56">
        <v>19</v>
      </c>
      <c r="M55" s="129"/>
      <c r="N55" s="112"/>
      <c r="O55" s="114"/>
      <c r="P55" s="130"/>
    </row>
    <row r="56" spans="1:16" s="46" customFormat="1" ht="12.75">
      <c r="A56" s="58" t="s">
        <v>63</v>
      </c>
      <c r="B56" s="59">
        <f>IF(A56="","",VLOOKUP(A56,$A$12:$B$50,2,FALSE))</f>
        <v>120</v>
      </c>
      <c r="C56" s="59"/>
      <c r="D56" s="59"/>
      <c r="E56" s="59">
        <v>23576</v>
      </c>
      <c r="F56" s="59"/>
      <c r="G56" s="59"/>
      <c r="H56" s="59"/>
      <c r="I56" s="59"/>
      <c r="J56" s="131"/>
      <c r="K56" s="59">
        <v>14</v>
      </c>
      <c r="L56" s="60">
        <v>19</v>
      </c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 t="s">
        <v>215</v>
      </c>
      <c r="C60" s="168"/>
      <c r="D60" s="168"/>
      <c r="E60" s="168"/>
      <c r="F60" s="62"/>
    </row>
    <row r="61" spans="8:9" ht="12.75">
      <c r="H61" s="167" t="s">
        <v>208</v>
      </c>
      <c r="I61" s="167"/>
    </row>
    <row r="62" spans="8:9" ht="12.75">
      <c r="H62" s="166" t="s">
        <v>48</v>
      </c>
      <c r="I62" s="166"/>
    </row>
  </sheetData>
  <sheetProtection/>
  <mergeCells count="10">
    <mergeCell ref="H2:I2"/>
    <mergeCell ref="H3:I3"/>
    <mergeCell ref="B60:E60"/>
    <mergeCell ref="H61:I61"/>
    <mergeCell ref="K53:L53"/>
    <mergeCell ref="A52:L52"/>
    <mergeCell ref="H62:I62"/>
    <mergeCell ref="A5:E5"/>
    <mergeCell ref="G5:J5"/>
    <mergeCell ref="A53:A54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25">
      <selection activeCell="O57" sqref="O5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0" t="s">
        <v>206</v>
      </c>
      <c r="L2" s="181"/>
    </row>
    <row r="3" spans="1:12" ht="12.75">
      <c r="A3" s="3"/>
      <c r="H3" s="4"/>
      <c r="I3" s="4"/>
      <c r="J3" s="5" t="s">
        <v>77</v>
      </c>
      <c r="K3" s="180" t="s">
        <v>209</v>
      </c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87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1" t="s">
        <v>120</v>
      </c>
      <c r="N7" s="192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109429</v>
      </c>
      <c r="D23" s="41"/>
      <c r="E23" s="41"/>
      <c r="F23" s="41"/>
      <c r="G23" s="41"/>
      <c r="H23" s="41"/>
      <c r="I23" s="41"/>
      <c r="J23" s="41"/>
      <c r="K23" s="42">
        <f t="shared" si="0"/>
        <v>109429</v>
      </c>
      <c r="L23" s="41"/>
      <c r="M23" s="41">
        <v>3</v>
      </c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122010</v>
      </c>
      <c r="D25" s="41"/>
      <c r="E25" s="41"/>
      <c r="F25" s="41"/>
      <c r="G25" s="41"/>
      <c r="H25" s="41"/>
      <c r="I25" s="41"/>
      <c r="J25" s="41"/>
      <c r="K25" s="42">
        <f t="shared" si="0"/>
        <v>122010</v>
      </c>
      <c r="L25" s="41"/>
      <c r="M25" s="41">
        <v>3</v>
      </c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231439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231439</v>
      </c>
      <c r="L32" s="45">
        <f>SUM(L12:L31)</f>
        <v>0</v>
      </c>
      <c r="M32" s="45">
        <f>SUM(M12:M31)</f>
        <v>6</v>
      </c>
      <c r="N32" s="45"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134750</v>
      </c>
      <c r="D42" s="41"/>
      <c r="E42" s="41"/>
      <c r="F42" s="41"/>
      <c r="G42" s="41"/>
      <c r="H42" s="41"/>
      <c r="I42" s="41"/>
      <c r="J42" s="41"/>
      <c r="K42" s="42">
        <f t="shared" si="0"/>
        <v>134750</v>
      </c>
      <c r="L42" s="41"/>
      <c r="M42" s="41">
        <v>1</v>
      </c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0</v>
      </c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>
        <v>1</v>
      </c>
      <c r="N44" s="41"/>
    </row>
    <row r="45" spans="1:14" ht="12.75">
      <c r="A45" s="48" t="s">
        <v>62</v>
      </c>
      <c r="B45" s="40">
        <v>119</v>
      </c>
      <c r="C45" s="41">
        <v>1061669</v>
      </c>
      <c r="D45" s="41"/>
      <c r="E45" s="41"/>
      <c r="F45" s="41"/>
      <c r="G45" s="41"/>
      <c r="H45" s="41"/>
      <c r="I45" s="41"/>
      <c r="J45" s="41"/>
      <c r="K45" s="42">
        <f t="shared" si="0"/>
        <v>1061669</v>
      </c>
      <c r="L45" s="41"/>
      <c r="M45" s="41">
        <v>15</v>
      </c>
      <c r="N45" s="41">
        <v>20</v>
      </c>
    </row>
    <row r="46" spans="1:14" ht="12.75">
      <c r="A46" s="48" t="s">
        <v>63</v>
      </c>
      <c r="B46" s="40">
        <v>120</v>
      </c>
      <c r="C46" s="41">
        <v>2599890</v>
      </c>
      <c r="D46" s="41"/>
      <c r="E46" s="41"/>
      <c r="F46" s="41"/>
      <c r="G46" s="41"/>
      <c r="H46" s="41"/>
      <c r="I46" s="41"/>
      <c r="J46" s="41"/>
      <c r="K46" s="42">
        <f t="shared" si="0"/>
        <v>2599890</v>
      </c>
      <c r="L46" s="41"/>
      <c r="M46" s="41">
        <v>86</v>
      </c>
      <c r="N46" s="41">
        <v>85</v>
      </c>
    </row>
    <row r="47" spans="1:14" ht="12.75">
      <c r="A47" s="44" t="s">
        <v>74</v>
      </c>
      <c r="B47" s="45">
        <v>121</v>
      </c>
      <c r="C47" s="45">
        <f>SUM(C40:C46)</f>
        <v>3796309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3796309</v>
      </c>
      <c r="L47" s="45">
        <f>SUM(L40:L46)</f>
        <v>0</v>
      </c>
      <c r="M47" s="45">
        <f>SUM(M40:M46)</f>
        <v>103</v>
      </c>
      <c r="N47" s="45">
        <v>105</v>
      </c>
    </row>
    <row r="48" spans="1:14" ht="12.75">
      <c r="A48" s="44" t="s">
        <v>118</v>
      </c>
      <c r="B48" s="45">
        <v>152</v>
      </c>
      <c r="C48" s="45">
        <f>C32+C39+C47</f>
        <v>4027748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4027748</v>
      </c>
      <c r="L48" s="45">
        <f>L32+L39+L47</f>
        <v>0</v>
      </c>
      <c r="M48" s="45">
        <v>111</v>
      </c>
      <c r="N48" s="45">
        <v>113</v>
      </c>
    </row>
    <row r="49" spans="1:14" ht="12.75">
      <c r="A49" s="44" t="s">
        <v>51</v>
      </c>
      <c r="B49" s="45">
        <v>158</v>
      </c>
      <c r="C49" s="49">
        <v>63329</v>
      </c>
      <c r="D49" s="49"/>
      <c r="E49" s="49"/>
      <c r="F49" s="49"/>
      <c r="G49" s="49"/>
      <c r="H49" s="49"/>
      <c r="I49" s="49"/>
      <c r="J49" s="49"/>
      <c r="K49" s="42">
        <f t="shared" si="0"/>
        <v>63329</v>
      </c>
      <c r="L49" s="49"/>
      <c r="M49" s="49">
        <v>3</v>
      </c>
      <c r="N49" s="49">
        <v>3</v>
      </c>
    </row>
    <row r="50" spans="1:14" ht="12.75">
      <c r="A50" s="44" t="s">
        <v>75</v>
      </c>
      <c r="B50" s="45">
        <v>159</v>
      </c>
      <c r="C50" s="45">
        <f>C48+C49</f>
        <v>4091077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4091077</v>
      </c>
      <c r="L50" s="45">
        <f>L48+L49</f>
        <v>0</v>
      </c>
      <c r="M50" s="45">
        <f>M48+M49</f>
        <v>114</v>
      </c>
      <c r="N50" s="45">
        <f>N48+N49</f>
        <v>116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3"/>
      <c r="N52" s="114"/>
    </row>
    <row r="53" spans="1:14" ht="12.75">
      <c r="A53" s="171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154</v>
      </c>
      <c r="L53" s="135" t="s">
        <v>156</v>
      </c>
      <c r="M53" s="135" t="s">
        <v>158</v>
      </c>
      <c r="N53" s="114"/>
    </row>
    <row r="54" spans="1:14" ht="12.75">
      <c r="A54" s="172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155</v>
      </c>
      <c r="L54" s="53" t="s">
        <v>157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 t="s">
        <v>215</v>
      </c>
      <c r="C60" s="168"/>
      <c r="D60" s="168"/>
      <c r="E60" s="62"/>
    </row>
    <row r="61" spans="10:11" ht="12.75">
      <c r="J61" s="167" t="s">
        <v>208</v>
      </c>
      <c r="K61" s="167"/>
    </row>
    <row r="62" spans="10:11" ht="12.75">
      <c r="J62" s="166" t="s">
        <v>48</v>
      </c>
      <c r="K62" s="166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34">
      <selection activeCell="I68" sqref="I6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 t="s">
        <v>206</v>
      </c>
      <c r="I2" s="181"/>
    </row>
    <row r="3" spans="1:9" ht="12.75">
      <c r="A3" s="3"/>
      <c r="G3" s="5" t="s">
        <v>77</v>
      </c>
      <c r="H3" s="180" t="s">
        <v>209</v>
      </c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163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48820</v>
      </c>
      <c r="D23" s="41"/>
      <c r="E23" s="41">
        <v>5051</v>
      </c>
      <c r="F23" s="41"/>
      <c r="G23" s="41"/>
      <c r="H23" s="41"/>
      <c r="I23" s="41"/>
      <c r="J23" s="42">
        <f t="shared" si="0"/>
        <v>53871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44043</v>
      </c>
      <c r="D25" s="41"/>
      <c r="E25" s="41">
        <v>4557</v>
      </c>
      <c r="F25" s="41"/>
      <c r="G25" s="41"/>
      <c r="H25" s="41"/>
      <c r="I25" s="41"/>
      <c r="J25" s="42">
        <f t="shared" si="0"/>
        <v>48600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92863</v>
      </c>
      <c r="D32" s="45">
        <f>SUM(D12:D31)</f>
        <v>0</v>
      </c>
      <c r="E32" s="45">
        <f t="shared" si="1"/>
        <v>9608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102471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80573</v>
      </c>
      <c r="D42" s="41"/>
      <c r="E42" s="41">
        <v>8335</v>
      </c>
      <c r="F42" s="41">
        <v>1950</v>
      </c>
      <c r="G42" s="41"/>
      <c r="H42" s="41"/>
      <c r="I42" s="41"/>
      <c r="J42" s="42">
        <f t="shared" si="0"/>
        <v>90858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0</v>
      </c>
      <c r="D44" s="41"/>
      <c r="E44" s="41">
        <v>0</v>
      </c>
      <c r="F44" s="41">
        <v>0</v>
      </c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653341</v>
      </c>
      <c r="D45" s="41"/>
      <c r="E45" s="41">
        <v>67763</v>
      </c>
      <c r="F45" s="41"/>
      <c r="G45" s="41"/>
      <c r="H45" s="41"/>
      <c r="I45" s="41"/>
      <c r="J45" s="42">
        <f t="shared" si="0"/>
        <v>721104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1363565</v>
      </c>
      <c r="D46" s="41"/>
      <c r="E46" s="41">
        <v>140881</v>
      </c>
      <c r="F46" s="41"/>
      <c r="G46" s="41">
        <v>596</v>
      </c>
      <c r="H46" s="41"/>
      <c r="I46" s="41"/>
      <c r="J46" s="42">
        <f t="shared" si="0"/>
        <v>1505042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2097479</v>
      </c>
      <c r="D47" s="45">
        <f>SUM(D40:D46)</f>
        <v>0</v>
      </c>
      <c r="E47" s="45">
        <f t="shared" si="3"/>
        <v>216979</v>
      </c>
      <c r="F47" s="45">
        <f t="shared" si="3"/>
        <v>1950</v>
      </c>
      <c r="G47" s="45">
        <f t="shared" si="3"/>
        <v>596</v>
      </c>
      <c r="H47" s="45">
        <f t="shared" si="3"/>
        <v>0</v>
      </c>
      <c r="I47" s="45">
        <f t="shared" si="3"/>
        <v>0</v>
      </c>
      <c r="J47" s="42">
        <f t="shared" si="0"/>
        <v>2317004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2190342</v>
      </c>
      <c r="D48" s="45">
        <f>D32+D39+D47</f>
        <v>0</v>
      </c>
      <c r="E48" s="45">
        <f t="shared" si="4"/>
        <v>226587</v>
      </c>
      <c r="F48" s="45">
        <f t="shared" si="4"/>
        <v>1950</v>
      </c>
      <c r="G48" s="45">
        <f t="shared" si="4"/>
        <v>596</v>
      </c>
      <c r="H48" s="45">
        <f t="shared" si="4"/>
        <v>0</v>
      </c>
      <c r="I48" s="45">
        <f t="shared" si="4"/>
        <v>0</v>
      </c>
      <c r="J48" s="42">
        <f t="shared" si="0"/>
        <v>2419475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42394</v>
      </c>
      <c r="D49" s="49"/>
      <c r="E49" s="49">
        <v>4385</v>
      </c>
      <c r="F49" s="49"/>
      <c r="G49" s="49"/>
      <c r="H49" s="49"/>
      <c r="I49" s="49"/>
      <c r="J49" s="42">
        <f t="shared" si="0"/>
        <v>46779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2232736</v>
      </c>
      <c r="D50" s="45">
        <f>D48+D49</f>
        <v>0</v>
      </c>
      <c r="E50" s="45">
        <f t="shared" si="5"/>
        <v>230972</v>
      </c>
      <c r="F50" s="45">
        <f t="shared" si="5"/>
        <v>1950</v>
      </c>
      <c r="G50" s="45">
        <f t="shared" si="5"/>
        <v>596</v>
      </c>
      <c r="H50" s="45">
        <f t="shared" si="5"/>
        <v>0</v>
      </c>
      <c r="I50" s="45">
        <f t="shared" si="5"/>
        <v>0</v>
      </c>
      <c r="J50" s="42">
        <f t="shared" si="0"/>
        <v>2466254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35" t="s">
        <v>186</v>
      </c>
      <c r="D53" s="135" t="s">
        <v>187</v>
      </c>
      <c r="E53" s="135" t="s">
        <v>105</v>
      </c>
      <c r="F53" s="135" t="s">
        <v>188</v>
      </c>
      <c r="G53" s="135" t="s">
        <v>189</v>
      </c>
      <c r="H53" s="135" t="s">
        <v>190</v>
      </c>
      <c r="I53" s="135" t="s">
        <v>190</v>
      </c>
      <c r="J53" s="135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53" t="s">
        <v>191</v>
      </c>
      <c r="I54" s="53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 t="s">
        <v>215</v>
      </c>
      <c r="C60" s="168"/>
      <c r="D60" s="168"/>
      <c r="E60" s="168"/>
      <c r="F60" s="62"/>
    </row>
    <row r="61" spans="8:9" ht="12.75">
      <c r="H61" s="167" t="s">
        <v>208</v>
      </c>
      <c r="I61" s="167"/>
    </row>
    <row r="62" spans="8:9" ht="12.75">
      <c r="H62" s="166" t="s">
        <v>48</v>
      </c>
      <c r="I62" s="16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28">
      <selection activeCell="N56" sqref="N5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142</v>
      </c>
    </row>
    <row r="2" spans="1:12" ht="12.75">
      <c r="A2" s="3" t="s">
        <v>71</v>
      </c>
      <c r="H2" s="4"/>
      <c r="I2" s="4"/>
      <c r="J2" s="5" t="s">
        <v>0</v>
      </c>
      <c r="K2" s="180" t="s">
        <v>206</v>
      </c>
      <c r="L2" s="181"/>
    </row>
    <row r="3" spans="1:12" ht="12.75">
      <c r="A3" s="3"/>
      <c r="H3" s="4"/>
      <c r="I3" s="4"/>
      <c r="J3" s="5" t="s">
        <v>77</v>
      </c>
      <c r="K3" s="180" t="s">
        <v>207</v>
      </c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212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84" t="s">
        <v>120</v>
      </c>
      <c r="N7" s="186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363000</v>
      </c>
      <c r="D23" s="41"/>
      <c r="E23" s="41"/>
      <c r="F23" s="41"/>
      <c r="G23" s="41">
        <v>34064</v>
      </c>
      <c r="H23" s="41"/>
      <c r="I23" s="41"/>
      <c r="J23" s="41">
        <v>30219</v>
      </c>
      <c r="K23" s="42">
        <f t="shared" si="0"/>
        <v>427283</v>
      </c>
      <c r="L23" s="41">
        <v>247800</v>
      </c>
      <c r="M23" s="41">
        <v>3</v>
      </c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273191</v>
      </c>
      <c r="D25" s="41"/>
      <c r="E25" s="41"/>
      <c r="F25" s="41"/>
      <c r="G25" s="41"/>
      <c r="H25" s="41"/>
      <c r="I25" s="41"/>
      <c r="J25" s="41">
        <v>23842</v>
      </c>
      <c r="K25" s="42">
        <f t="shared" si="0"/>
        <v>297033</v>
      </c>
      <c r="L25" s="41"/>
      <c r="M25" s="41">
        <v>3</v>
      </c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167391</v>
      </c>
      <c r="D27" s="41"/>
      <c r="E27" s="41"/>
      <c r="F27" s="41"/>
      <c r="G27" s="41"/>
      <c r="H27" s="41"/>
      <c r="I27" s="41"/>
      <c r="J27" s="41"/>
      <c r="K27" s="42">
        <f t="shared" si="0"/>
        <v>167391</v>
      </c>
      <c r="L27" s="41"/>
      <c r="M27" s="41">
        <v>2</v>
      </c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803582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34064</v>
      </c>
      <c r="H32" s="45">
        <f t="shared" si="1"/>
        <v>0</v>
      </c>
      <c r="I32" s="45">
        <f t="shared" si="1"/>
        <v>0</v>
      </c>
      <c r="J32" s="45">
        <f t="shared" si="1"/>
        <v>54061</v>
      </c>
      <c r="K32" s="42">
        <f t="shared" si="0"/>
        <v>891707</v>
      </c>
      <c r="L32" s="45">
        <f>SUM(L12:L31)</f>
        <v>247800</v>
      </c>
      <c r="M32" s="45">
        <f>SUM(M12:M31)</f>
        <v>8</v>
      </c>
      <c r="N32" s="45"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278358</v>
      </c>
      <c r="D42" s="41">
        <v>29522</v>
      </c>
      <c r="E42" s="41">
        <v>83507</v>
      </c>
      <c r="F42" s="41">
        <v>0</v>
      </c>
      <c r="G42" s="41">
        <v>83507</v>
      </c>
      <c r="H42" s="41">
        <v>6326</v>
      </c>
      <c r="I42" s="41">
        <v>0</v>
      </c>
      <c r="J42" s="41">
        <v>46307</v>
      </c>
      <c r="K42" s="42">
        <f t="shared" si="0"/>
        <v>527527</v>
      </c>
      <c r="L42" s="41">
        <v>0</v>
      </c>
      <c r="M42" s="41">
        <v>1</v>
      </c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270248</v>
      </c>
      <c r="D44" s="41">
        <v>24461</v>
      </c>
      <c r="E44" s="41">
        <v>81075</v>
      </c>
      <c r="F44" s="41">
        <v>0</v>
      </c>
      <c r="G44" s="41">
        <v>57975</v>
      </c>
      <c r="H44" s="41">
        <v>0</v>
      </c>
      <c r="I44" s="41">
        <v>0</v>
      </c>
      <c r="J44" s="41">
        <v>38457</v>
      </c>
      <c r="K44" s="42">
        <f t="shared" si="0"/>
        <v>472216</v>
      </c>
      <c r="L44" s="41">
        <v>0</v>
      </c>
      <c r="M44" s="41">
        <v>1</v>
      </c>
      <c r="N44" s="41"/>
    </row>
    <row r="45" spans="1:14" ht="12.75">
      <c r="A45" s="48" t="s">
        <v>62</v>
      </c>
      <c r="B45" s="40">
        <v>119</v>
      </c>
      <c r="C45" s="41">
        <v>2937776</v>
      </c>
      <c r="D45" s="41">
        <v>278218</v>
      </c>
      <c r="E45" s="41">
        <v>774094</v>
      </c>
      <c r="F45" s="41">
        <v>89966</v>
      </c>
      <c r="G45" s="41">
        <v>697799</v>
      </c>
      <c r="H45" s="41">
        <v>14946</v>
      </c>
      <c r="I45" s="41"/>
      <c r="J45" s="41">
        <v>317638</v>
      </c>
      <c r="K45" s="42">
        <f t="shared" si="0"/>
        <v>5110437</v>
      </c>
      <c r="L45" s="41"/>
      <c r="M45" s="41">
        <v>15</v>
      </c>
      <c r="N45" s="41">
        <v>20</v>
      </c>
    </row>
    <row r="46" spans="1:14" ht="12.75">
      <c r="A46" s="48" t="s">
        <v>63</v>
      </c>
      <c r="B46" s="40">
        <v>120</v>
      </c>
      <c r="C46" s="41">
        <v>8929400</v>
      </c>
      <c r="D46" s="41">
        <v>1218796</v>
      </c>
      <c r="E46" s="41">
        <v>1353206</v>
      </c>
      <c r="F46" s="41">
        <v>21434</v>
      </c>
      <c r="G46" s="41">
        <v>894639</v>
      </c>
      <c r="H46" s="41">
        <v>1293999</v>
      </c>
      <c r="I46" s="41">
        <v>0</v>
      </c>
      <c r="J46" s="41">
        <v>1033604</v>
      </c>
      <c r="K46" s="42">
        <f t="shared" si="0"/>
        <v>14745078</v>
      </c>
      <c r="L46" s="41"/>
      <c r="M46" s="41">
        <v>86</v>
      </c>
      <c r="N46" s="41">
        <v>85</v>
      </c>
    </row>
    <row r="47" spans="1:14" s="46" customFormat="1" ht="12.75">
      <c r="A47" s="44" t="s">
        <v>74</v>
      </c>
      <c r="B47" s="45">
        <v>121</v>
      </c>
      <c r="C47" s="45">
        <f>SUM(C40:C46)</f>
        <v>12415782</v>
      </c>
      <c r="D47" s="45">
        <f aca="true" t="shared" si="3" ref="D47:J47">SUM(D40:D46)</f>
        <v>1550997</v>
      </c>
      <c r="E47" s="45">
        <f t="shared" si="3"/>
        <v>2291882</v>
      </c>
      <c r="F47" s="45">
        <f t="shared" si="3"/>
        <v>111400</v>
      </c>
      <c r="G47" s="45">
        <f t="shared" si="3"/>
        <v>1733920</v>
      </c>
      <c r="H47" s="45">
        <f t="shared" si="3"/>
        <v>1315271</v>
      </c>
      <c r="I47" s="45">
        <f t="shared" si="3"/>
        <v>0</v>
      </c>
      <c r="J47" s="45">
        <f t="shared" si="3"/>
        <v>1436006</v>
      </c>
      <c r="K47" s="42">
        <f t="shared" si="0"/>
        <v>20855258</v>
      </c>
      <c r="L47" s="45">
        <f>SUM(L40:L46)</f>
        <v>0</v>
      </c>
      <c r="M47" s="45">
        <f>SUM(M40:M46)</f>
        <v>103</v>
      </c>
      <c r="N47" s="45">
        <f>SUM(N40:N46)</f>
        <v>105</v>
      </c>
    </row>
    <row r="48" spans="1:14" s="46" customFormat="1" ht="12.75">
      <c r="A48" s="44" t="s">
        <v>118</v>
      </c>
      <c r="B48" s="45">
        <v>152</v>
      </c>
      <c r="C48" s="45">
        <f>C32+C39+C47</f>
        <v>13219364</v>
      </c>
      <c r="D48" s="45">
        <f aca="true" t="shared" si="4" ref="D48:J48">D32+D39+D47</f>
        <v>1550997</v>
      </c>
      <c r="E48" s="45">
        <f t="shared" si="4"/>
        <v>2291882</v>
      </c>
      <c r="F48" s="45">
        <f t="shared" si="4"/>
        <v>111400</v>
      </c>
      <c r="G48" s="45">
        <f t="shared" si="4"/>
        <v>1767984</v>
      </c>
      <c r="H48" s="45">
        <f t="shared" si="4"/>
        <v>1315271</v>
      </c>
      <c r="I48" s="45">
        <f t="shared" si="4"/>
        <v>0</v>
      </c>
      <c r="J48" s="45">
        <f t="shared" si="4"/>
        <v>1490067</v>
      </c>
      <c r="K48" s="42">
        <f t="shared" si="0"/>
        <v>21746965</v>
      </c>
      <c r="L48" s="45">
        <f>L32+L39+L47</f>
        <v>247800</v>
      </c>
      <c r="M48" s="45">
        <f>M32+M39+M47</f>
        <v>111</v>
      </c>
      <c r="N48" s="45">
        <f>N32+N39+N47</f>
        <v>113</v>
      </c>
    </row>
    <row r="49" spans="1:14" s="46" customFormat="1" ht="12.75">
      <c r="A49" s="44" t="s">
        <v>51</v>
      </c>
      <c r="B49" s="45">
        <v>158</v>
      </c>
      <c r="C49" s="49">
        <v>313100</v>
      </c>
      <c r="D49" s="49"/>
      <c r="E49" s="49"/>
      <c r="F49" s="49"/>
      <c r="G49" s="49">
        <v>20000</v>
      </c>
      <c r="H49" s="49"/>
      <c r="I49" s="49"/>
      <c r="J49" s="49">
        <v>26092</v>
      </c>
      <c r="K49" s="42">
        <f t="shared" si="0"/>
        <v>359192</v>
      </c>
      <c r="L49" s="49">
        <v>10000</v>
      </c>
      <c r="M49" s="49">
        <v>3</v>
      </c>
      <c r="N49" s="49">
        <v>3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13532464</v>
      </c>
      <c r="D50" s="45">
        <f t="shared" si="5"/>
        <v>1550997</v>
      </c>
      <c r="E50" s="45">
        <f t="shared" si="5"/>
        <v>2291882</v>
      </c>
      <c r="F50" s="45">
        <f t="shared" si="5"/>
        <v>111400</v>
      </c>
      <c r="G50" s="45">
        <f t="shared" si="5"/>
        <v>1787984</v>
      </c>
      <c r="H50" s="45">
        <f t="shared" si="5"/>
        <v>1315271</v>
      </c>
      <c r="I50" s="45">
        <f t="shared" si="5"/>
        <v>0</v>
      </c>
      <c r="J50" s="45">
        <f t="shared" si="5"/>
        <v>1516159</v>
      </c>
      <c r="K50" s="42">
        <f t="shared" si="0"/>
        <v>22106157</v>
      </c>
      <c r="L50" s="45">
        <f>L48+L49</f>
        <v>257800</v>
      </c>
      <c r="M50" s="45">
        <f>M48+M49</f>
        <v>114</v>
      </c>
      <c r="N50" s="45">
        <f>N48+N49</f>
        <v>116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73" t="s">
        <v>162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5"/>
    </row>
    <row r="53" spans="1:13" ht="12.75">
      <c r="A53" s="171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154</v>
      </c>
      <c r="L53" s="135" t="s">
        <v>156</v>
      </c>
      <c r="M53" s="134" t="s">
        <v>158</v>
      </c>
    </row>
    <row r="54" spans="1:13" ht="12.75">
      <c r="A54" s="172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155</v>
      </c>
      <c r="L54" s="53" t="s">
        <v>157</v>
      </c>
      <c r="M54" s="52" t="s">
        <v>54</v>
      </c>
    </row>
    <row r="55" spans="1:15" ht="12.75">
      <c r="A55" s="26" t="s">
        <v>33</v>
      </c>
      <c r="B55" s="54">
        <f>IF(A55="","",VLOOKUP(A55,$A$12:$B$50,2,FALSE))</f>
        <v>84</v>
      </c>
      <c r="C55" s="55">
        <v>57391</v>
      </c>
      <c r="D55" s="55"/>
      <c r="E55" s="55"/>
      <c r="F55" s="55"/>
      <c r="G55" s="55"/>
      <c r="H55" s="55"/>
      <c r="I55" s="55"/>
      <c r="J55" s="55"/>
      <c r="K55" s="55">
        <v>57391</v>
      </c>
      <c r="L55" s="55"/>
      <c r="M55" s="56">
        <v>1</v>
      </c>
      <c r="N55" s="57"/>
      <c r="O55" s="43"/>
    </row>
    <row r="56" spans="1:15" ht="12.75">
      <c r="A56" s="39" t="s">
        <v>35</v>
      </c>
      <c r="B56" s="58">
        <v>86</v>
      </c>
      <c r="C56" s="59">
        <v>167391</v>
      </c>
      <c r="D56" s="59"/>
      <c r="E56" s="59"/>
      <c r="F56" s="59"/>
      <c r="G56" s="59"/>
      <c r="H56" s="59"/>
      <c r="I56" s="59"/>
      <c r="J56" s="59"/>
      <c r="K56" s="59">
        <v>167391</v>
      </c>
      <c r="L56" s="59"/>
      <c r="M56" s="60">
        <v>2</v>
      </c>
      <c r="N56" s="57"/>
      <c r="O56" s="43"/>
    </row>
    <row r="57" spans="1:15" ht="12.75">
      <c r="A57" s="58"/>
      <c r="B57" s="58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 t="s">
        <v>213</v>
      </c>
      <c r="C60" s="168"/>
      <c r="D60" s="168"/>
      <c r="E60" s="62"/>
    </row>
    <row r="61" spans="10:11" ht="12.75">
      <c r="J61" s="167" t="s">
        <v>208</v>
      </c>
      <c r="K61" s="167"/>
    </row>
    <row r="62" spans="10:11" ht="12.75">
      <c r="J62" s="166" t="s">
        <v>48</v>
      </c>
      <c r="K62" s="166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2">
    <dataValidation type="list" allowBlank="1" showInputMessage="1" showErrorMessage="1" sqref="A55:A58">
      <formula1>Illetmény_besorolás</formula1>
    </dataValidation>
    <dataValidation type="list" allowBlank="1" showInputMessage="1" showErrorMessage="1" sqref="A1">
      <formula1>Intézetek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F18" sqref="F1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 t="s">
        <v>206</v>
      </c>
      <c r="I2" s="181"/>
    </row>
    <row r="3" spans="1:9" ht="12.75">
      <c r="A3" s="3"/>
      <c r="G3" s="5" t="s">
        <v>77</v>
      </c>
      <c r="H3" s="180" t="s">
        <v>209</v>
      </c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216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120735</v>
      </c>
      <c r="D23" s="41"/>
      <c r="E23" s="41">
        <v>12442</v>
      </c>
      <c r="F23" s="41">
        <v>5850</v>
      </c>
      <c r="G23" s="41"/>
      <c r="H23" s="41"/>
      <c r="I23" s="41"/>
      <c r="J23" s="42">
        <f t="shared" si="0"/>
        <v>139027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86140</v>
      </c>
      <c r="D25" s="41"/>
      <c r="E25" s="41">
        <v>8911</v>
      </c>
      <c r="F25" s="41">
        <v>7800</v>
      </c>
      <c r="G25" s="41">
        <v>4156</v>
      </c>
      <c r="H25" s="41"/>
      <c r="I25" s="41"/>
      <c r="J25" s="42">
        <f t="shared" si="0"/>
        <v>107007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48544</v>
      </c>
      <c r="D27" s="41"/>
      <c r="E27" s="41">
        <v>5022</v>
      </c>
      <c r="F27" s="41">
        <v>3900</v>
      </c>
      <c r="G27" s="41"/>
      <c r="H27" s="41"/>
      <c r="I27" s="41"/>
      <c r="J27" s="42">
        <f t="shared" si="0"/>
        <v>57466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255419</v>
      </c>
      <c r="D32" s="45">
        <f>SUM(D12:D31)</f>
        <v>0</v>
      </c>
      <c r="E32" s="45">
        <f t="shared" si="1"/>
        <v>26375</v>
      </c>
      <c r="F32" s="45">
        <f t="shared" si="1"/>
        <v>17550</v>
      </c>
      <c r="G32" s="45">
        <f t="shared" si="1"/>
        <v>4156</v>
      </c>
      <c r="H32" s="45">
        <f t="shared" si="1"/>
        <v>0</v>
      </c>
      <c r="I32" s="45">
        <f t="shared" si="1"/>
        <v>0</v>
      </c>
      <c r="J32" s="42">
        <f t="shared" si="0"/>
        <v>303500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168332</v>
      </c>
      <c r="D42" s="41">
        <v>0</v>
      </c>
      <c r="E42" s="41">
        <v>17413</v>
      </c>
      <c r="F42" s="41">
        <v>1950</v>
      </c>
      <c r="G42" s="41">
        <v>0</v>
      </c>
      <c r="H42" s="41"/>
      <c r="I42" s="41"/>
      <c r="J42" s="42">
        <f t="shared" si="0"/>
        <v>187695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144984</v>
      </c>
      <c r="D44" s="41"/>
      <c r="E44" s="41">
        <v>14998</v>
      </c>
      <c r="F44" s="41">
        <v>1950</v>
      </c>
      <c r="G44" s="41"/>
      <c r="H44" s="41"/>
      <c r="I44" s="41"/>
      <c r="J44" s="42">
        <f t="shared" si="0"/>
        <v>161932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1502132</v>
      </c>
      <c r="D45" s="41"/>
      <c r="E45" s="41">
        <v>153984</v>
      </c>
      <c r="F45" s="41">
        <v>27300</v>
      </c>
      <c r="G45" s="41"/>
      <c r="H45" s="41"/>
      <c r="I45" s="41"/>
      <c r="J45" s="42">
        <f t="shared" si="0"/>
        <v>1683416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5336134</v>
      </c>
      <c r="D46" s="41"/>
      <c r="E46" s="41">
        <v>553480</v>
      </c>
      <c r="F46" s="41">
        <v>143894</v>
      </c>
      <c r="G46" s="41">
        <v>170255</v>
      </c>
      <c r="H46" s="41"/>
      <c r="I46" s="41"/>
      <c r="J46" s="42">
        <f t="shared" si="0"/>
        <v>6203763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7151582</v>
      </c>
      <c r="D47" s="45">
        <f>SUM(D40:D46)</f>
        <v>0</v>
      </c>
      <c r="E47" s="45">
        <f t="shared" si="3"/>
        <v>739875</v>
      </c>
      <c r="F47" s="45">
        <f t="shared" si="3"/>
        <v>175094</v>
      </c>
      <c r="G47" s="45">
        <f t="shared" si="3"/>
        <v>170255</v>
      </c>
      <c r="H47" s="45">
        <f t="shared" si="3"/>
        <v>0</v>
      </c>
      <c r="I47" s="45">
        <f t="shared" si="3"/>
        <v>0</v>
      </c>
      <c r="J47" s="42">
        <f t="shared" si="0"/>
        <v>8236806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7407001</v>
      </c>
      <c r="D48" s="45">
        <f>D32+D39+D47</f>
        <v>0</v>
      </c>
      <c r="E48" s="45">
        <f t="shared" si="4"/>
        <v>766250</v>
      </c>
      <c r="F48" s="45">
        <f t="shared" si="4"/>
        <v>192644</v>
      </c>
      <c r="G48" s="45">
        <f t="shared" si="4"/>
        <v>174411</v>
      </c>
      <c r="H48" s="45">
        <f t="shared" si="4"/>
        <v>0</v>
      </c>
      <c r="I48" s="45">
        <f t="shared" si="4"/>
        <v>0</v>
      </c>
      <c r="J48" s="42">
        <f t="shared" si="0"/>
        <v>8540306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107068</v>
      </c>
      <c r="D49" s="49"/>
      <c r="E49" s="49">
        <v>11076</v>
      </c>
      <c r="F49" s="49">
        <v>5850</v>
      </c>
      <c r="G49" s="49"/>
      <c r="H49" s="49"/>
      <c r="I49" s="49"/>
      <c r="J49" s="42">
        <f t="shared" si="0"/>
        <v>123994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7514069</v>
      </c>
      <c r="D50" s="45">
        <f>D48+D49</f>
        <v>0</v>
      </c>
      <c r="E50" s="45">
        <f t="shared" si="5"/>
        <v>777326</v>
      </c>
      <c r="F50" s="45">
        <f t="shared" si="5"/>
        <v>198494</v>
      </c>
      <c r="G50" s="45">
        <f t="shared" si="5"/>
        <v>174411</v>
      </c>
      <c r="H50" s="45">
        <f t="shared" si="5"/>
        <v>0</v>
      </c>
      <c r="I50" s="45">
        <f t="shared" si="5"/>
        <v>0</v>
      </c>
      <c r="J50" s="42">
        <f t="shared" si="0"/>
        <v>8664300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46" t="s">
        <v>186</v>
      </c>
      <c r="D53" s="146" t="s">
        <v>187</v>
      </c>
      <c r="E53" s="135" t="s">
        <v>105</v>
      </c>
      <c r="F53" s="146" t="s">
        <v>188</v>
      </c>
      <c r="G53" s="146" t="s">
        <v>189</v>
      </c>
      <c r="H53" s="146" t="s">
        <v>190</v>
      </c>
      <c r="I53" s="146" t="s">
        <v>190</v>
      </c>
      <c r="J53" s="146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147" t="s">
        <v>191</v>
      </c>
      <c r="I54" s="147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 t="s">
        <v>33</v>
      </c>
      <c r="B55" s="55">
        <f>IF(A55="","",VLOOKUP(A55,$A$12:$B$50,2,FALSE))</f>
        <v>84</v>
      </c>
      <c r="C55" s="55">
        <v>16664</v>
      </c>
      <c r="D55" s="55"/>
      <c r="E55" s="55">
        <v>1722</v>
      </c>
      <c r="F55" s="55"/>
      <c r="G55" s="55"/>
      <c r="H55" s="55"/>
      <c r="I55" s="55"/>
      <c r="J55" s="128"/>
      <c r="K55" s="55">
        <v>10</v>
      </c>
      <c r="L55" s="56">
        <v>22</v>
      </c>
      <c r="M55" s="129"/>
      <c r="N55" s="112"/>
      <c r="O55" s="114"/>
      <c r="P55" s="130"/>
    </row>
    <row r="56" spans="1:16" s="46" customFormat="1" ht="12.75">
      <c r="A56" s="58" t="s">
        <v>35</v>
      </c>
      <c r="B56" s="59">
        <f>IF(A56="","",VLOOKUP(A56,$A$12:$B$50,2,FALSE))</f>
        <v>86</v>
      </c>
      <c r="C56" s="59">
        <v>36775</v>
      </c>
      <c r="D56" s="59"/>
      <c r="E56" s="59">
        <v>5022</v>
      </c>
      <c r="F56" s="59"/>
      <c r="G56" s="59"/>
      <c r="H56" s="59"/>
      <c r="I56" s="59"/>
      <c r="J56" s="131"/>
      <c r="K56" s="59">
        <v>10</v>
      </c>
      <c r="L56" s="60">
        <v>22</v>
      </c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 t="s">
        <v>215</v>
      </c>
      <c r="C60" s="168"/>
      <c r="D60" s="168"/>
      <c r="E60" s="168"/>
      <c r="F60" s="62"/>
    </row>
    <row r="61" spans="8:9" ht="12.75">
      <c r="H61" s="167" t="s">
        <v>208</v>
      </c>
      <c r="I61" s="167"/>
    </row>
    <row r="62" spans="8:9" ht="12.75">
      <c r="H62" s="166" t="s">
        <v>48</v>
      </c>
      <c r="I62" s="16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28">
      <selection activeCell="N59" sqref="N5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0" t="s">
        <v>206</v>
      </c>
      <c r="L2" s="181"/>
    </row>
    <row r="3" spans="1:12" ht="12.75">
      <c r="A3" s="3"/>
      <c r="H3" s="4"/>
      <c r="I3" s="4"/>
      <c r="J3" s="5" t="s">
        <v>77</v>
      </c>
      <c r="K3" s="180" t="s">
        <v>209</v>
      </c>
      <c r="L3" s="181"/>
    </row>
    <row r="4" ht="18" customHeight="1">
      <c r="A4" s="6"/>
    </row>
    <row r="5" spans="1:13" ht="18">
      <c r="A5" s="183" t="s">
        <v>82</v>
      </c>
      <c r="B5" s="183"/>
      <c r="C5" s="183"/>
      <c r="D5" s="183"/>
      <c r="E5" s="7" t="s">
        <v>83</v>
      </c>
      <c r="F5" s="182" t="s">
        <v>88</v>
      </c>
      <c r="G5" s="182"/>
      <c r="H5" s="182"/>
      <c r="I5" s="182"/>
      <c r="J5" s="182"/>
      <c r="K5" s="182"/>
      <c r="L5" s="182"/>
      <c r="M5" s="182"/>
    </row>
    <row r="6" spans="1:12" ht="15.75" thickBot="1">
      <c r="A6" s="8"/>
      <c r="L6" s="9" t="s">
        <v>76</v>
      </c>
    </row>
    <row r="7" spans="1:14" ht="12.75">
      <c r="A7" s="10"/>
      <c r="B7" s="11"/>
      <c r="C7" s="188" t="s">
        <v>98</v>
      </c>
      <c r="D7" s="189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1" t="s">
        <v>120</v>
      </c>
      <c r="N7" s="192" t="s">
        <v>119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5"/>
      <c r="N8" s="187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6" t="s">
        <v>121</v>
      </c>
      <c r="N9" s="177"/>
    </row>
    <row r="10" spans="1:14" ht="13.5" thickBot="1">
      <c r="A10" s="25"/>
      <c r="B10" s="26"/>
      <c r="C10" s="169" t="s">
        <v>100</v>
      </c>
      <c r="D10" s="170"/>
      <c r="E10" s="28" t="s">
        <v>99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101</v>
      </c>
      <c r="K10" s="31" t="s">
        <v>20</v>
      </c>
      <c r="L10" s="27" t="s">
        <v>46</v>
      </c>
      <c r="M10" s="178"/>
      <c r="N10" s="179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363000</v>
      </c>
      <c r="D23" s="41"/>
      <c r="E23" s="41"/>
      <c r="F23" s="41"/>
      <c r="G23" s="41">
        <v>24916</v>
      </c>
      <c r="H23" s="41"/>
      <c r="I23" s="41"/>
      <c r="J23" s="41">
        <v>20016</v>
      </c>
      <c r="K23" s="42">
        <f t="shared" si="0"/>
        <v>407932</v>
      </c>
      <c r="L23" s="41">
        <v>23469</v>
      </c>
      <c r="M23" s="41">
        <v>3</v>
      </c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366619</v>
      </c>
      <c r="D25" s="41"/>
      <c r="E25" s="41"/>
      <c r="F25" s="41"/>
      <c r="G25" s="41"/>
      <c r="H25" s="41"/>
      <c r="I25" s="41"/>
      <c r="J25" s="41">
        <v>10067</v>
      </c>
      <c r="K25" s="42">
        <f t="shared" si="0"/>
        <v>376686</v>
      </c>
      <c r="L25" s="41"/>
      <c r="M25" s="41">
        <v>3</v>
      </c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350000</v>
      </c>
      <c r="D27" s="41"/>
      <c r="E27" s="41"/>
      <c r="F27" s="41"/>
      <c r="G27" s="41"/>
      <c r="H27" s="41"/>
      <c r="I27" s="41"/>
      <c r="J27" s="41">
        <v>0</v>
      </c>
      <c r="K27" s="42">
        <f t="shared" si="0"/>
        <v>350000</v>
      </c>
      <c r="L27" s="41"/>
      <c r="M27" s="41">
        <v>2</v>
      </c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1079619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24916</v>
      </c>
      <c r="H32" s="45">
        <f t="shared" si="1"/>
        <v>0</v>
      </c>
      <c r="I32" s="45">
        <f t="shared" si="1"/>
        <v>0</v>
      </c>
      <c r="J32" s="45">
        <f t="shared" si="1"/>
        <v>30083</v>
      </c>
      <c r="K32" s="42">
        <f t="shared" si="0"/>
        <v>1134618</v>
      </c>
      <c r="L32" s="45">
        <f>SUM(L12:L31)</f>
        <v>23469</v>
      </c>
      <c r="M32" s="45">
        <f>SUM(M12:M31)</f>
        <v>8</v>
      </c>
      <c r="N32" s="45"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295757</v>
      </c>
      <c r="D42" s="41">
        <v>31054</v>
      </c>
      <c r="E42" s="41">
        <v>88727</v>
      </c>
      <c r="F42" s="41">
        <v>0</v>
      </c>
      <c r="G42" s="41">
        <v>88727</v>
      </c>
      <c r="H42" s="41">
        <v>6655</v>
      </c>
      <c r="I42" s="41"/>
      <c r="J42" s="41">
        <v>44512</v>
      </c>
      <c r="K42" s="42">
        <f t="shared" si="0"/>
        <v>555432</v>
      </c>
      <c r="L42" s="41">
        <v>0</v>
      </c>
      <c r="M42" s="41">
        <v>1</v>
      </c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277272</v>
      </c>
      <c r="D44" s="41">
        <v>25509</v>
      </c>
      <c r="E44" s="41">
        <v>83092</v>
      </c>
      <c r="F44" s="41">
        <v>0</v>
      </c>
      <c r="G44" s="41">
        <v>55454</v>
      </c>
      <c r="H44" s="41">
        <v>0</v>
      </c>
      <c r="I44" s="41"/>
      <c r="J44" s="41">
        <v>38457</v>
      </c>
      <c r="K44" s="42">
        <f t="shared" si="0"/>
        <v>479784</v>
      </c>
      <c r="L44" s="41">
        <v>0</v>
      </c>
      <c r="M44" s="41">
        <v>1</v>
      </c>
      <c r="N44" s="41"/>
    </row>
    <row r="45" spans="1:14" ht="12.75">
      <c r="A45" s="48" t="s">
        <v>62</v>
      </c>
      <c r="B45" s="40">
        <v>119</v>
      </c>
      <c r="C45" s="41">
        <v>2758899</v>
      </c>
      <c r="D45" s="41">
        <v>295760</v>
      </c>
      <c r="E45" s="41">
        <v>707943</v>
      </c>
      <c r="F45" s="41">
        <v>26418</v>
      </c>
      <c r="G45" s="41">
        <v>184706</v>
      </c>
      <c r="H45" s="41">
        <v>19409</v>
      </c>
      <c r="I45" s="41"/>
      <c r="J45" s="41">
        <v>256428</v>
      </c>
      <c r="K45" s="42">
        <f t="shared" si="0"/>
        <v>4249563</v>
      </c>
      <c r="L45" s="41">
        <v>526458</v>
      </c>
      <c r="M45" s="41">
        <v>15</v>
      </c>
      <c r="N45" s="41">
        <v>20</v>
      </c>
    </row>
    <row r="46" spans="1:14" ht="12.75">
      <c r="A46" s="48" t="s">
        <v>63</v>
      </c>
      <c r="B46" s="40">
        <v>120</v>
      </c>
      <c r="C46" s="41">
        <v>8789367</v>
      </c>
      <c r="D46" s="41">
        <v>1216848</v>
      </c>
      <c r="E46" s="41">
        <v>1475584</v>
      </c>
      <c r="F46" s="41">
        <v>38819</v>
      </c>
      <c r="G46" s="41">
        <v>1716766</v>
      </c>
      <c r="H46" s="41">
        <v>1130067</v>
      </c>
      <c r="I46" s="41"/>
      <c r="J46" s="41">
        <v>1114162</v>
      </c>
      <c r="K46" s="42">
        <f t="shared" si="0"/>
        <v>15481613</v>
      </c>
      <c r="L46" s="41">
        <v>784789</v>
      </c>
      <c r="M46" s="41">
        <v>86</v>
      </c>
      <c r="N46" s="41">
        <v>85</v>
      </c>
    </row>
    <row r="47" spans="1:14" ht="12.75">
      <c r="A47" s="44" t="s">
        <v>74</v>
      </c>
      <c r="B47" s="45">
        <v>121</v>
      </c>
      <c r="C47" s="45">
        <f>SUM(C40:C46)</f>
        <v>12121295</v>
      </c>
      <c r="D47" s="45">
        <f aca="true" t="shared" si="3" ref="D47:J47">SUM(D40:D46)</f>
        <v>1569171</v>
      </c>
      <c r="E47" s="45">
        <f t="shared" si="3"/>
        <v>2355346</v>
      </c>
      <c r="F47" s="45">
        <f t="shared" si="3"/>
        <v>65237</v>
      </c>
      <c r="G47" s="45">
        <f t="shared" si="3"/>
        <v>2045653</v>
      </c>
      <c r="H47" s="45">
        <f t="shared" si="3"/>
        <v>1156131</v>
      </c>
      <c r="I47" s="45">
        <f t="shared" si="3"/>
        <v>0</v>
      </c>
      <c r="J47" s="45">
        <f t="shared" si="3"/>
        <v>1453559</v>
      </c>
      <c r="K47" s="42">
        <f t="shared" si="0"/>
        <v>20766392</v>
      </c>
      <c r="L47" s="45">
        <f>SUM(L40:L46)</f>
        <v>1311247</v>
      </c>
      <c r="M47" s="45">
        <f>SUM(M40:M46)</f>
        <v>103</v>
      </c>
      <c r="N47" s="45">
        <f>SUM(N40:N46)</f>
        <v>105</v>
      </c>
    </row>
    <row r="48" spans="1:14" ht="12.75">
      <c r="A48" s="44" t="s">
        <v>118</v>
      </c>
      <c r="B48" s="45">
        <v>152</v>
      </c>
      <c r="C48" s="45">
        <f>C32+C39+C47</f>
        <v>13200914</v>
      </c>
      <c r="D48" s="45">
        <f aca="true" t="shared" si="4" ref="D48:J48">D32+D39+D47</f>
        <v>1569171</v>
      </c>
      <c r="E48" s="45">
        <f t="shared" si="4"/>
        <v>2355346</v>
      </c>
      <c r="F48" s="45">
        <f t="shared" si="4"/>
        <v>65237</v>
      </c>
      <c r="G48" s="45">
        <f t="shared" si="4"/>
        <v>2070569</v>
      </c>
      <c r="H48" s="45">
        <f t="shared" si="4"/>
        <v>1156131</v>
      </c>
      <c r="I48" s="45">
        <f t="shared" si="4"/>
        <v>0</v>
      </c>
      <c r="J48" s="45">
        <f t="shared" si="4"/>
        <v>1483642</v>
      </c>
      <c r="K48" s="42">
        <f t="shared" si="0"/>
        <v>21901010</v>
      </c>
      <c r="L48" s="45">
        <f>L32+L39+L47</f>
        <v>1334716</v>
      </c>
      <c r="M48" s="45">
        <f>M32+M39+M47</f>
        <v>111</v>
      </c>
      <c r="N48" s="45">
        <f>N32+N39+N47</f>
        <v>113</v>
      </c>
    </row>
    <row r="49" spans="1:14" ht="12.75">
      <c r="A49" s="44" t="s">
        <v>51</v>
      </c>
      <c r="B49" s="45">
        <v>158</v>
      </c>
      <c r="C49" s="49">
        <v>313100</v>
      </c>
      <c r="D49" s="49"/>
      <c r="E49" s="49"/>
      <c r="F49" s="49"/>
      <c r="G49" s="49"/>
      <c r="H49" s="49"/>
      <c r="I49" s="49"/>
      <c r="J49" s="49">
        <v>26092</v>
      </c>
      <c r="K49" s="42">
        <f t="shared" si="0"/>
        <v>339192</v>
      </c>
      <c r="L49" s="49">
        <v>10000</v>
      </c>
      <c r="M49" s="49">
        <v>3</v>
      </c>
      <c r="N49" s="49">
        <v>3</v>
      </c>
    </row>
    <row r="50" spans="1:14" ht="12.75">
      <c r="A50" s="44" t="s">
        <v>75</v>
      </c>
      <c r="B50" s="45">
        <v>159</v>
      </c>
      <c r="C50" s="45">
        <f>C48+C49</f>
        <v>13514014</v>
      </c>
      <c r="D50" s="45">
        <f aca="true" t="shared" si="5" ref="D50:J50">D48+D49</f>
        <v>1569171</v>
      </c>
      <c r="E50" s="45">
        <f t="shared" si="5"/>
        <v>2355346</v>
      </c>
      <c r="F50" s="45">
        <f t="shared" si="5"/>
        <v>65237</v>
      </c>
      <c r="G50" s="45">
        <f t="shared" si="5"/>
        <v>2070569</v>
      </c>
      <c r="H50" s="45">
        <f t="shared" si="5"/>
        <v>1156131</v>
      </c>
      <c r="I50" s="45">
        <f t="shared" si="5"/>
        <v>0</v>
      </c>
      <c r="J50" s="45">
        <f t="shared" si="5"/>
        <v>1509734</v>
      </c>
      <c r="K50" s="42">
        <f t="shared" si="0"/>
        <v>22240202</v>
      </c>
      <c r="L50" s="45">
        <f>L48+L49</f>
        <v>1344716</v>
      </c>
      <c r="M50" s="45">
        <f>M48+M49</f>
        <v>114</v>
      </c>
      <c r="N50" s="45">
        <f>N48+N49</f>
        <v>116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3"/>
      <c r="N52" s="114"/>
    </row>
    <row r="53" spans="1:14" ht="12.75">
      <c r="A53" s="171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154</v>
      </c>
      <c r="L53" s="135" t="s">
        <v>156</v>
      </c>
      <c r="M53" s="135" t="s">
        <v>158</v>
      </c>
      <c r="N53" s="114"/>
    </row>
    <row r="54" spans="1:14" ht="12.75">
      <c r="A54" s="172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155</v>
      </c>
      <c r="L54" s="53" t="s">
        <v>157</v>
      </c>
      <c r="M54" s="53" t="s">
        <v>54</v>
      </c>
      <c r="N54" s="114"/>
    </row>
    <row r="55" spans="1:15" ht="12.75">
      <c r="A55" s="54" t="s">
        <v>33</v>
      </c>
      <c r="B55" s="55">
        <f>IF(A55="","",VLOOKUP(A55,$A$12:$B$50,2,FALSE))</f>
        <v>84</v>
      </c>
      <c r="C55" s="55">
        <v>117619</v>
      </c>
      <c r="D55" s="55"/>
      <c r="E55" s="55"/>
      <c r="F55" s="55"/>
      <c r="G55" s="55"/>
      <c r="H55" s="55"/>
      <c r="I55" s="55"/>
      <c r="J55" s="55"/>
      <c r="K55" s="116"/>
      <c r="L55" s="55"/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8" t="s">
        <v>214</v>
      </c>
      <c r="C60" s="168"/>
      <c r="D60" s="168"/>
      <c r="E60" s="62"/>
    </row>
    <row r="61" spans="10:11" ht="12.75">
      <c r="J61" s="167" t="s">
        <v>210</v>
      </c>
      <c r="K61" s="167"/>
    </row>
    <row r="62" spans="10:11" ht="12.75">
      <c r="J62" s="166" t="s">
        <v>48</v>
      </c>
      <c r="K62" s="166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70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34">
      <selection activeCell="H3" sqref="H3:I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Szabolcs-Szatmár-Bereg Megyei Büntetés-végrehajtási Intézet</v>
      </c>
    </row>
    <row r="2" spans="1:9" ht="12.75">
      <c r="A2" s="3" t="s">
        <v>71</v>
      </c>
      <c r="G2" s="5" t="s">
        <v>0</v>
      </c>
      <c r="H2" s="180" t="s">
        <v>206</v>
      </c>
      <c r="I2" s="181"/>
    </row>
    <row r="3" spans="1:9" ht="12.75">
      <c r="A3" s="3"/>
      <c r="G3" s="5" t="s">
        <v>77</v>
      </c>
      <c r="H3" s="180" t="s">
        <v>209</v>
      </c>
      <c r="I3" s="181"/>
    </row>
    <row r="4" ht="18" customHeight="1">
      <c r="A4" s="6"/>
    </row>
    <row r="5" spans="1:10" ht="18">
      <c r="A5" s="183" t="s">
        <v>85</v>
      </c>
      <c r="B5" s="183"/>
      <c r="C5" s="183"/>
      <c r="D5" s="183"/>
      <c r="E5" s="183"/>
      <c r="F5" s="7" t="s">
        <v>83</v>
      </c>
      <c r="G5" s="182" t="s">
        <v>164</v>
      </c>
      <c r="H5" s="182"/>
      <c r="I5" s="182"/>
      <c r="J5" s="182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102</v>
      </c>
      <c r="D7" s="119" t="s">
        <v>114</v>
      </c>
      <c r="E7" s="119"/>
      <c r="F7" s="16" t="s">
        <v>106</v>
      </c>
      <c r="G7" s="16" t="s">
        <v>109</v>
      </c>
      <c r="H7" s="16" t="s">
        <v>111</v>
      </c>
      <c r="I7" s="16" t="s">
        <v>111</v>
      </c>
      <c r="J7" s="120" t="s">
        <v>111</v>
      </c>
    </row>
    <row r="8" spans="1:10" ht="12.75">
      <c r="A8" s="121" t="s">
        <v>3</v>
      </c>
      <c r="B8" s="18" t="s">
        <v>49</v>
      </c>
      <c r="C8" s="22" t="s">
        <v>103</v>
      </c>
      <c r="D8" s="18" t="s">
        <v>115</v>
      </c>
      <c r="E8" s="18" t="s">
        <v>105</v>
      </c>
      <c r="F8" s="22" t="s">
        <v>107</v>
      </c>
      <c r="G8" s="22" t="s">
        <v>110</v>
      </c>
      <c r="H8" s="22" t="s">
        <v>183</v>
      </c>
      <c r="I8" s="22" t="s">
        <v>112</v>
      </c>
      <c r="J8" s="122" t="s">
        <v>117</v>
      </c>
    </row>
    <row r="9" spans="1:10" ht="12.75">
      <c r="A9" s="24"/>
      <c r="B9" s="18" t="s">
        <v>50</v>
      </c>
      <c r="C9" s="22" t="s">
        <v>104</v>
      </c>
      <c r="D9" s="18" t="s">
        <v>116</v>
      </c>
      <c r="E9" s="18" t="s">
        <v>104</v>
      </c>
      <c r="F9" s="22" t="s">
        <v>108</v>
      </c>
      <c r="G9" s="22" t="s">
        <v>108</v>
      </c>
      <c r="H9" s="22" t="s">
        <v>184</v>
      </c>
      <c r="I9" s="22" t="s">
        <v>113</v>
      </c>
      <c r="J9" s="122" t="s">
        <v>113</v>
      </c>
    </row>
    <row r="10" spans="1:10" ht="13.5" thickBot="1">
      <c r="A10" s="25"/>
      <c r="B10" s="26"/>
      <c r="C10" s="27" t="s">
        <v>176</v>
      </c>
      <c r="D10" s="27" t="s">
        <v>177</v>
      </c>
      <c r="E10" s="30" t="s">
        <v>178</v>
      </c>
      <c r="F10" s="145" t="s">
        <v>179</v>
      </c>
      <c r="G10" s="27" t="s">
        <v>181</v>
      </c>
      <c r="H10" s="27" t="s">
        <v>185</v>
      </c>
      <c r="I10" s="27" t="s">
        <v>182</v>
      </c>
      <c r="J10" s="144" t="s">
        <v>180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123725</v>
      </c>
      <c r="D23" s="41"/>
      <c r="E23" s="41">
        <v>12798</v>
      </c>
      <c r="F23" s="41">
        <v>5850</v>
      </c>
      <c r="G23" s="41"/>
      <c r="H23" s="41"/>
      <c r="I23" s="41"/>
      <c r="J23" s="42">
        <f t="shared" si="0"/>
        <v>142373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106861</v>
      </c>
      <c r="D25" s="41"/>
      <c r="E25" s="41">
        <v>11055</v>
      </c>
      <c r="F25" s="41">
        <v>5850</v>
      </c>
      <c r="G25" s="41"/>
      <c r="H25" s="41"/>
      <c r="I25" s="41"/>
      <c r="J25" s="42">
        <f t="shared" si="0"/>
        <v>123766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101500</v>
      </c>
      <c r="D27" s="41"/>
      <c r="E27" s="41">
        <v>7950</v>
      </c>
      <c r="F27" s="41">
        <v>3900</v>
      </c>
      <c r="G27" s="41"/>
      <c r="H27" s="41"/>
      <c r="I27" s="41"/>
      <c r="J27" s="42">
        <f t="shared" si="0"/>
        <v>113350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332086</v>
      </c>
      <c r="D32" s="45">
        <f>SUM(D12:D31)</f>
        <v>0</v>
      </c>
      <c r="E32" s="45">
        <f t="shared" si="1"/>
        <v>31803</v>
      </c>
      <c r="F32" s="45">
        <f t="shared" si="1"/>
        <v>15600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379489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167810</v>
      </c>
      <c r="D42" s="41"/>
      <c r="E42" s="41">
        <v>17359</v>
      </c>
      <c r="F42" s="41">
        <v>1950</v>
      </c>
      <c r="G42" s="41"/>
      <c r="H42" s="41"/>
      <c r="I42" s="41"/>
      <c r="J42" s="42">
        <f t="shared" si="0"/>
        <v>187119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144983</v>
      </c>
      <c r="D44" s="41"/>
      <c r="E44" s="41">
        <v>14998</v>
      </c>
      <c r="F44" s="41">
        <v>1950</v>
      </c>
      <c r="G44" s="41"/>
      <c r="H44" s="41"/>
      <c r="I44" s="41"/>
      <c r="J44" s="42">
        <f t="shared" si="0"/>
        <v>161931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1533832</v>
      </c>
      <c r="D45" s="41"/>
      <c r="E45" s="41">
        <v>158134</v>
      </c>
      <c r="F45" s="41">
        <v>29250</v>
      </c>
      <c r="G45" s="41"/>
      <c r="H45" s="41"/>
      <c r="I45" s="41"/>
      <c r="J45" s="42">
        <f t="shared" si="0"/>
        <v>1721216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4693001</v>
      </c>
      <c r="D46" s="41"/>
      <c r="E46" s="41">
        <v>488573</v>
      </c>
      <c r="F46" s="41">
        <v>152400</v>
      </c>
      <c r="G46" s="41">
        <v>143068</v>
      </c>
      <c r="H46" s="41"/>
      <c r="I46" s="41"/>
      <c r="J46" s="42">
        <f t="shared" si="0"/>
        <v>5477042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6539626</v>
      </c>
      <c r="D47" s="45">
        <f>SUM(D40:D46)</f>
        <v>0</v>
      </c>
      <c r="E47" s="45">
        <f t="shared" si="3"/>
        <v>679064</v>
      </c>
      <c r="F47" s="45">
        <v>187265</v>
      </c>
      <c r="G47" s="45">
        <f t="shared" si="3"/>
        <v>143068</v>
      </c>
      <c r="H47" s="45">
        <f t="shared" si="3"/>
        <v>0</v>
      </c>
      <c r="I47" s="45">
        <f t="shared" si="3"/>
        <v>0</v>
      </c>
      <c r="J47" s="42">
        <f t="shared" si="0"/>
        <v>7549023</v>
      </c>
      <c r="K47" s="124"/>
      <c r="L47" s="124"/>
      <c r="M47" s="124"/>
      <c r="N47" s="124"/>
      <c r="O47" s="124"/>
    </row>
    <row r="48" spans="1:15" s="46" customFormat="1" ht="12.75">
      <c r="A48" s="44" t="s">
        <v>118</v>
      </c>
      <c r="B48" s="45">
        <v>152</v>
      </c>
      <c r="C48" s="45">
        <f aca="true" t="shared" si="4" ref="C48:I48">C32+C39+C47</f>
        <v>6871712</v>
      </c>
      <c r="D48" s="45">
        <f>D32+D39+D47</f>
        <v>0</v>
      </c>
      <c r="E48" s="45">
        <f t="shared" si="4"/>
        <v>710867</v>
      </c>
      <c r="F48" s="45">
        <f t="shared" si="4"/>
        <v>202865</v>
      </c>
      <c r="G48" s="45">
        <f t="shared" si="4"/>
        <v>143068</v>
      </c>
      <c r="H48" s="45">
        <f t="shared" si="4"/>
        <v>0</v>
      </c>
      <c r="I48" s="45">
        <f t="shared" si="4"/>
        <v>0</v>
      </c>
      <c r="J48" s="42">
        <f t="shared" si="0"/>
        <v>7928512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107068</v>
      </c>
      <c r="D49" s="49"/>
      <c r="E49" s="49">
        <v>11076</v>
      </c>
      <c r="F49" s="49">
        <v>5850</v>
      </c>
      <c r="G49" s="49"/>
      <c r="H49" s="49"/>
      <c r="I49" s="49"/>
      <c r="J49" s="42">
        <f t="shared" si="0"/>
        <v>123994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6978780</v>
      </c>
      <c r="D50" s="45">
        <f>D48+D49</f>
        <v>0</v>
      </c>
      <c r="E50" s="160">
        <f t="shared" si="5"/>
        <v>721943</v>
      </c>
      <c r="F50" s="45">
        <f t="shared" si="5"/>
        <v>208715</v>
      </c>
      <c r="G50" s="45">
        <f t="shared" si="5"/>
        <v>143068</v>
      </c>
      <c r="H50" s="45">
        <f t="shared" si="5"/>
        <v>0</v>
      </c>
      <c r="I50" s="45">
        <f t="shared" si="5"/>
        <v>0</v>
      </c>
      <c r="J50" s="42">
        <f t="shared" si="0"/>
        <v>8052506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37"/>
      <c r="N52" s="133"/>
    </row>
    <row r="53" spans="1:14" s="46" customFormat="1" ht="12.75">
      <c r="A53" s="171" t="s">
        <v>3</v>
      </c>
      <c r="B53" s="134" t="s">
        <v>49</v>
      </c>
      <c r="C53" s="135" t="s">
        <v>186</v>
      </c>
      <c r="D53" s="135" t="s">
        <v>187</v>
      </c>
      <c r="E53" s="135" t="s">
        <v>105</v>
      </c>
      <c r="F53" s="135" t="s">
        <v>188</v>
      </c>
      <c r="G53" s="135" t="s">
        <v>189</v>
      </c>
      <c r="H53" s="135" t="s">
        <v>190</v>
      </c>
      <c r="I53" s="135" t="s">
        <v>190</v>
      </c>
      <c r="J53" s="135" t="s">
        <v>190</v>
      </c>
      <c r="K53" s="161" t="s">
        <v>159</v>
      </c>
      <c r="L53" s="162"/>
      <c r="M53" s="125"/>
      <c r="N53" s="126"/>
    </row>
    <row r="54" spans="1:14" s="46" customFormat="1" ht="12.75">
      <c r="A54" s="172"/>
      <c r="B54" s="52" t="s">
        <v>50</v>
      </c>
      <c r="C54" s="53" t="s">
        <v>104</v>
      </c>
      <c r="D54" s="53" t="s">
        <v>104</v>
      </c>
      <c r="E54" s="53" t="s">
        <v>104</v>
      </c>
      <c r="F54" s="53" t="s">
        <v>108</v>
      </c>
      <c r="G54" s="53" t="s">
        <v>108</v>
      </c>
      <c r="H54" s="53" t="s">
        <v>191</v>
      </c>
      <c r="I54" s="53" t="s">
        <v>192</v>
      </c>
      <c r="J54" s="115" t="s">
        <v>113</v>
      </c>
      <c r="K54" s="52" t="s">
        <v>161</v>
      </c>
      <c r="L54" s="127" t="s">
        <v>160</v>
      </c>
      <c r="M54" s="125"/>
      <c r="N54" s="126"/>
    </row>
    <row r="55" spans="1:16" s="46" customFormat="1" ht="12.75">
      <c r="A55" s="54" t="s">
        <v>33</v>
      </c>
      <c r="B55" s="55">
        <f>IF(A55="","",VLOOKUP(A55,$A$12:$B$50,2,FALSE))</f>
        <v>84</v>
      </c>
      <c r="C55" s="55">
        <v>38389</v>
      </c>
      <c r="D55" s="55"/>
      <c r="E55" s="55">
        <v>3971</v>
      </c>
      <c r="F55" s="55">
        <v>1950</v>
      </c>
      <c r="G55" s="55"/>
      <c r="H55" s="55"/>
      <c r="I55" s="55"/>
      <c r="J55" s="128"/>
      <c r="K55" s="55">
        <v>19</v>
      </c>
      <c r="L55" s="56">
        <v>21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8" t="s">
        <v>211</v>
      </c>
      <c r="C60" s="168"/>
      <c r="D60" s="168"/>
      <c r="E60" s="168"/>
      <c r="F60" s="62"/>
    </row>
    <row r="61" spans="8:9" ht="12.75">
      <c r="H61" s="167" t="s">
        <v>208</v>
      </c>
      <c r="I61" s="167"/>
    </row>
    <row r="62" spans="8:9" ht="12.75">
      <c r="H62" s="166" t="s">
        <v>48</v>
      </c>
      <c r="I62" s="16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gazd3</cp:lastModifiedBy>
  <cp:lastPrinted>2008-07-18T10:51:43Z</cp:lastPrinted>
  <dcterms:created xsi:type="dcterms:W3CDTF">2001-02-26T08:59:43Z</dcterms:created>
  <dcterms:modified xsi:type="dcterms:W3CDTF">2008-07-18T10:52:14Z</dcterms:modified>
  <cp:category/>
  <cp:version/>
  <cp:contentType/>
  <cp:contentStatus/>
</cp:coreProperties>
</file>