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firstSheet="10" activeTab="28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'összM'!$A$250:$A$283</definedName>
    <definedName name="Illetmény_besorolás">'össz'!$A$250:$A$283</definedName>
    <definedName name="Intézetek" localSheetId="28">'összM'!$A$209:$A$240</definedName>
    <definedName name="Intézetek">'össz'!$A$209:$A$240</definedName>
    <definedName name="_xlnm.Print_Area" localSheetId="27">'össz'!$A$1:$P$73</definedName>
    <definedName name="_xlnm.Print_Area" localSheetId="28">'összM'!$A$1:$N$74</definedName>
  </definedNames>
  <calcPr fullCalcOnLoad="1"/>
</workbook>
</file>

<file path=xl/sharedStrings.xml><?xml version="1.0" encoding="utf-8"?>
<sst xmlns="http://schemas.openxmlformats.org/spreadsheetml/2006/main" count="3305" uniqueCount="219">
  <si>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</si>
  <si>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</si>
  <si>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</si>
  <si>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</si>
  <si>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</si>
  <si>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</si>
  <si>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</si>
  <si>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</si>
  <si>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</si>
  <si>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</si>
  <si>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</si>
  <si>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</si>
  <si>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</si>
  <si>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</si>
  <si>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</si>
  <si>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</si>
  <si>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</si>
  <si>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</si>
  <si>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</si>
  <si>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</si>
  <si>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</si>
  <si>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</si>
  <si>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</si>
  <si>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</si>
  <si>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</si>
  <si>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</si>
  <si>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</si>
  <si>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</si>
  <si>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</si>
  <si>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</si>
  <si>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</si>
  <si>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</si>
  <si>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</si>
  <si>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</si>
  <si>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</si>
  <si>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</si>
  <si>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</si>
  <si>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</si>
  <si>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</si>
  <si>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</si>
  <si>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</si>
  <si>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</si>
  <si>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</si>
  <si>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</si>
  <si>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</si>
  <si>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</si>
  <si>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</si>
  <si>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</si>
  <si>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</si>
  <si>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</si>
  <si>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</si>
  <si>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</si>
  <si>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</si>
  <si>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</si>
  <si>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</si>
  <si>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</si>
  <si>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</si>
  <si>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</si>
  <si>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</si>
  <si>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</si>
  <si>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</si>
  <si>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</si>
  <si>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</si>
  <si>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</si>
  <si>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</si>
  <si>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</si>
  <si>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</si>
  <si>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</si>
  <si>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</si>
  <si>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</si>
  <si>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</si>
  <si>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</si>
  <si>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</si>
  <si>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</si>
  <si>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</si>
  <si>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</si>
  <si>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</si>
  <si>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</si>
  <si>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</si>
  <si>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</si>
  <si>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</si>
  <si>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</si>
  <si>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</si>
  <si>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</si>
  <si>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</si>
  <si>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</si>
  <si>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</si>
  <si>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</si>
  <si>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</si>
  <si>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</si>
  <si>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</si>
  <si>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</si>
  <si>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</si>
  <si>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</si>
  <si>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</si>
  <si>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</si>
  <si>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</si>
  <si>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</si>
  <si>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</si>
  <si>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</si>
  <si>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</si>
  <si>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</si>
  <si>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</si>
  <si>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</si>
  <si>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</si>
  <si>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</si>
  <si>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</si>
  <si>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</si>
  <si>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</si>
  <si>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</si>
  <si>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</si>
  <si>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</si>
  <si>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</si>
  <si>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</si>
  <si>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</si>
  <si>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</si>
  <si>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</si>
  <si>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</si>
  <si>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</si>
  <si>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</si>
  <si>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</si>
  <si>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</si>
  <si>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</si>
  <si>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</si>
  <si>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</si>
  <si>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</si>
  <si>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</si>
  <si>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</si>
  <si>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</si>
  <si>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</si>
  <si>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</si>
  <si>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</si>
  <si>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</si>
  <si>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</si>
  <si>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</si>
  <si>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</si>
  <si>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</si>
  <si>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</si>
  <si>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</si>
  <si>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</si>
  <si>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</si>
  <si>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</si>
  <si>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</si>
  <si>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</si>
  <si>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</si>
  <si>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</si>
  <si>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</si>
  <si>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</si>
  <si>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</si>
  <si>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</si>
  <si>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</si>
  <si>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</si>
  <si>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</si>
  <si>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</si>
  <si>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</si>
  <si>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</si>
  <si>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</si>
  <si>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</si>
  <si>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</si>
  <si>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</si>
  <si>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</si>
  <si>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</si>
  <si>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</si>
  <si>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</si>
  <si>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</si>
  <si>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</si>
  <si>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</si>
  <si>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</si>
  <si>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</si>
  <si>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</si>
  <si>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</si>
  <si>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</si>
  <si>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</si>
  <si>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</si>
  <si>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</si>
  <si>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</si>
  <si>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</si>
  <si>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</si>
  <si>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</si>
  <si>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</si>
  <si>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</si>
  <si>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</si>
  <si>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</si>
  <si>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</si>
  <si>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</si>
  <si>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</si>
  <si>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</si>
  <si>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</si>
  <si>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</si>
  <si>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</si>
  <si>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</si>
  <si>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</si>
  <si>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</si>
  <si>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</si>
  <si>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</si>
  <si>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</si>
  <si>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</si>
  <si>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</si>
  <si>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</si>
  <si>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</si>
  <si>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</si>
  <si>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</si>
  <si>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</si>
  <si>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</si>
  <si>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</si>
  <si>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</si>
  <si>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</si>
  <si>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</si>
  <si>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Budapest 2008. Június 18.</t>
  </si>
  <si>
    <t>Petrezselyem Jánosné bv. zls</t>
  </si>
  <si>
    <t>102-3106</t>
  </si>
  <si>
    <t>Budapest 2008.június 18.</t>
  </si>
  <si>
    <t>Petrezselyemné bv. zls</t>
  </si>
  <si>
    <t>Petrezselyemné</t>
  </si>
  <si>
    <t>Budapest 2008. Június 18</t>
  </si>
  <si>
    <t>Budapest 2008.06.18.</t>
  </si>
  <si>
    <t>Budapest 2008. Június 26.</t>
  </si>
  <si>
    <t>Budapest 2008. Július 18.</t>
  </si>
  <si>
    <t>Budapest 2008.07.18.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</si>
</sst>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29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right"/>
      <protection hidden="1"/>
    </xf>
    <xf numFmtId="3" fontId="0" fillId="0" borderId="18" xfId="0" applyNumberFormat="1" applyFont="1" applyBorder="1" applyAlignment="1" applyProtection="1">
      <alignment horizontal="right"/>
      <protection hidden="1"/>
    </xf>
    <xf numFmtId="0" fontId="0" fillId="0" borderId="23" xfId="0" applyFont="1" applyBorder="1" applyAlignment="1" applyProtection="1">
      <alignment horizontal="right"/>
      <protection hidden="1"/>
    </xf>
    <xf numFmtId="192" fontId="0" fillId="0" borderId="18" xfId="40" applyNumberFormat="1" applyFont="1" applyBorder="1" applyAlignment="1" applyProtection="1">
      <alignment horizontal="right"/>
      <protection hidden="1"/>
    </xf>
    <xf numFmtId="3" fontId="0" fillId="0" borderId="18" xfId="0" applyNumberFormat="1" applyBorder="1" applyAlignment="1" applyProtection="1">
      <alignment horizontal="right"/>
      <protection hidden="1"/>
    </xf>
    <xf numFmtId="3" fontId="0" fillId="0" borderId="18" xfId="0" applyNumberFormat="1" applyFont="1" applyFill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3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 quotePrefix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3" fontId="0" fillId="24" borderId="22" xfId="0" applyNumberFormat="1" applyFill="1" applyBorder="1" applyAlignment="1" applyProtection="1">
      <alignment/>
      <protection hidden="1"/>
    </xf>
    <xf numFmtId="3" fontId="0" fillId="24" borderId="33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5"/>
    </sheetView>
  </sheetViews>
  <sheetFormatPr defaultColWidth="9.00390625" defaultRowHeight="12.75"/>
  <sheetData>
    <row r="2" spans="1:15" ht="12.75">
      <c r="A2" s="172" t="s">
        <v>202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4" spans="1:15" ht="12.75">
      <c r="A4" s="173" t="s">
        <v>207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2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7" spans="1:15" ht="12.75" customHeight="1">
      <c r="A7" s="173" t="s">
        <v>204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1:15" ht="12.7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ht="12.7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1" spans="1:15" ht="12.75">
      <c r="A11" s="172" t="s">
        <v>203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</row>
    <row r="13" spans="1:15" ht="12.75" customHeight="1">
      <c r="A13" s="173" t="s">
        <v>206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</row>
    <row r="14" spans="1:15" ht="12.7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</row>
    <row r="15" spans="1:15" ht="12.7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7" spans="1:15" ht="12.75" customHeight="1">
      <c r="A17" s="173" t="s">
        <v>205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</row>
    <row r="18" spans="1:15" ht="12.7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</row>
    <row r="19" spans="1:15" ht="12.7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31">
      <selection activeCell="D55" sqref="D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 t="s">
        <v>212</v>
      </c>
      <c r="L2" s="189"/>
    </row>
    <row r="3" spans="1:12" ht="12.75">
      <c r="A3" s="3"/>
      <c r="H3" s="4"/>
      <c r="I3" s="4"/>
      <c r="J3" s="5" t="s">
        <v>77</v>
      </c>
      <c r="K3" s="188" t="s">
        <v>210</v>
      </c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90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>
        <v>2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>
        <v>366851</v>
      </c>
      <c r="D24" s="41"/>
      <c r="E24" s="41"/>
      <c r="F24" s="41"/>
      <c r="G24" s="41">
        <v>40959</v>
      </c>
      <c r="H24" s="41"/>
      <c r="I24" s="41"/>
      <c r="J24" s="41">
        <v>51100</v>
      </c>
      <c r="K24" s="42">
        <f t="shared" si="0"/>
        <v>458910</v>
      </c>
      <c r="L24" s="41">
        <v>48654</v>
      </c>
      <c r="M24" s="41">
        <v>6</v>
      </c>
      <c r="N24" s="41">
        <v>6</v>
      </c>
    </row>
    <row r="25" spans="1:14" ht="12.75">
      <c r="A25" s="39" t="s">
        <v>33</v>
      </c>
      <c r="B25" s="40">
        <v>84</v>
      </c>
      <c r="C25" s="41">
        <v>2255484</v>
      </c>
      <c r="D25" s="41"/>
      <c r="E25" s="41"/>
      <c r="F25" s="41">
        <v>10000</v>
      </c>
      <c r="G25" s="41">
        <v>10956</v>
      </c>
      <c r="H25" s="41"/>
      <c r="I25" s="41"/>
      <c r="J25" s="41">
        <v>212470</v>
      </c>
      <c r="K25" s="42">
        <f t="shared" si="0"/>
        <v>2488910</v>
      </c>
      <c r="L25" s="41">
        <v>46102</v>
      </c>
      <c r="M25" s="41">
        <v>21</v>
      </c>
      <c r="N25" s="41">
        <v>23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1827820</v>
      </c>
      <c r="D27" s="41"/>
      <c r="E27" s="41"/>
      <c r="F27" s="41">
        <v>10000</v>
      </c>
      <c r="G27" s="41">
        <v>41892</v>
      </c>
      <c r="H27" s="41"/>
      <c r="I27" s="41"/>
      <c r="J27" s="41">
        <v>95652</v>
      </c>
      <c r="K27" s="42">
        <f t="shared" si="0"/>
        <v>1975364</v>
      </c>
      <c r="L27" s="41"/>
      <c r="M27" s="41">
        <v>8</v>
      </c>
      <c r="N27" s="41">
        <v>7</v>
      </c>
    </row>
    <row r="28" spans="1:14" ht="12.75">
      <c r="A28" s="39" t="s">
        <v>36</v>
      </c>
      <c r="B28" s="40">
        <v>87</v>
      </c>
      <c r="C28" s="41">
        <v>462700</v>
      </c>
      <c r="D28" s="41"/>
      <c r="E28" s="41"/>
      <c r="F28" s="41"/>
      <c r="G28" s="41">
        <v>8394</v>
      </c>
      <c r="H28" s="41"/>
      <c r="I28" s="41"/>
      <c r="J28" s="41">
        <v>38559</v>
      </c>
      <c r="K28" s="42">
        <f t="shared" si="0"/>
        <v>509653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>
        <v>1447558</v>
      </c>
      <c r="D29" s="41"/>
      <c r="E29" s="41"/>
      <c r="F29" s="41">
        <v>60000</v>
      </c>
      <c r="G29" s="41">
        <v>80000</v>
      </c>
      <c r="H29" s="41"/>
      <c r="I29" s="41"/>
      <c r="J29" s="41">
        <v>120630</v>
      </c>
      <c r="K29" s="42">
        <f t="shared" si="0"/>
        <v>1708188</v>
      </c>
      <c r="L29" s="41"/>
      <c r="M29" s="41">
        <v>6</v>
      </c>
      <c r="N29" s="41">
        <v>5</v>
      </c>
    </row>
    <row r="30" spans="1:14" ht="12.75">
      <c r="A30" s="39" t="s">
        <v>40</v>
      </c>
      <c r="B30" s="40">
        <v>89</v>
      </c>
      <c r="C30" s="41">
        <v>2504654</v>
      </c>
      <c r="D30" s="41"/>
      <c r="E30" s="41"/>
      <c r="F30" s="41">
        <v>37143</v>
      </c>
      <c r="G30" s="41">
        <v>80000</v>
      </c>
      <c r="H30" s="41">
        <v>85841</v>
      </c>
      <c r="I30" s="41"/>
      <c r="J30" s="41">
        <v>194436</v>
      </c>
      <c r="K30" s="42">
        <f t="shared" si="0"/>
        <v>2902074</v>
      </c>
      <c r="L30" s="41">
        <v>571665</v>
      </c>
      <c r="M30" s="41">
        <v>8</v>
      </c>
      <c r="N30" s="41">
        <v>6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8865067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117143</v>
      </c>
      <c r="G32" s="45">
        <f t="shared" si="1"/>
        <v>262201</v>
      </c>
      <c r="H32" s="45">
        <f t="shared" si="1"/>
        <v>85841</v>
      </c>
      <c r="I32" s="45">
        <f t="shared" si="1"/>
        <v>0</v>
      </c>
      <c r="J32" s="45">
        <f t="shared" si="1"/>
        <v>712847</v>
      </c>
      <c r="K32" s="42">
        <f t="shared" si="0"/>
        <v>10043099</v>
      </c>
      <c r="L32" s="45">
        <f>SUM(L12:L31)</f>
        <v>666421</v>
      </c>
      <c r="M32" s="45">
        <f>SUM(M12:M31)</f>
        <v>51</v>
      </c>
      <c r="N32" s="45">
        <f>SUM(N12:N31)</f>
        <v>53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36718</v>
      </c>
      <c r="E42" s="41">
        <v>92760</v>
      </c>
      <c r="F42" s="41"/>
      <c r="G42" s="41">
        <v>102423</v>
      </c>
      <c r="H42" s="41"/>
      <c r="I42" s="41"/>
      <c r="J42" s="41">
        <v>45092</v>
      </c>
      <c r="K42" s="42">
        <f t="shared" si="0"/>
        <v>586193</v>
      </c>
      <c r="L42" s="41"/>
      <c r="M42" s="41"/>
      <c r="N42" s="41">
        <v>1</v>
      </c>
    </row>
    <row r="43" spans="1:14" ht="12.75">
      <c r="A43" s="48" t="s">
        <v>60</v>
      </c>
      <c r="B43" s="40">
        <v>114</v>
      </c>
      <c r="C43" s="41">
        <v>869625</v>
      </c>
      <c r="D43" s="41">
        <v>85804</v>
      </c>
      <c r="E43" s="41">
        <v>260889</v>
      </c>
      <c r="F43" s="41">
        <v>28988</v>
      </c>
      <c r="G43" s="41">
        <v>191511</v>
      </c>
      <c r="H43" s="41"/>
      <c r="I43" s="41"/>
      <c r="J43" s="41">
        <v>119735</v>
      </c>
      <c r="K43" s="42">
        <f t="shared" si="0"/>
        <v>1556552</v>
      </c>
      <c r="L43" s="41">
        <v>202473</v>
      </c>
      <c r="M43" s="41"/>
      <c r="N43" s="41">
        <v>2</v>
      </c>
    </row>
    <row r="44" spans="1:14" ht="12.75">
      <c r="A44" s="48" t="s">
        <v>61</v>
      </c>
      <c r="B44" s="40">
        <v>115</v>
      </c>
      <c r="C44" s="41">
        <v>3246601</v>
      </c>
      <c r="D44" s="41">
        <v>311525</v>
      </c>
      <c r="E44" s="41">
        <v>973980</v>
      </c>
      <c r="F44" s="41">
        <v>123680</v>
      </c>
      <c r="G44" s="41">
        <v>357203</v>
      </c>
      <c r="H44" s="41">
        <v>38650</v>
      </c>
      <c r="I44" s="41"/>
      <c r="J44" s="41">
        <v>381414</v>
      </c>
      <c r="K44" s="42">
        <f t="shared" si="0"/>
        <v>5433053</v>
      </c>
      <c r="L44" s="41">
        <v>380000</v>
      </c>
      <c r="M44" s="41"/>
      <c r="N44" s="41">
        <v>13</v>
      </c>
    </row>
    <row r="45" spans="1:14" ht="12.75">
      <c r="A45" s="48" t="s">
        <v>62</v>
      </c>
      <c r="B45" s="40">
        <v>119</v>
      </c>
      <c r="C45" s="41">
        <v>10841249</v>
      </c>
      <c r="D45" s="41">
        <v>1249814</v>
      </c>
      <c r="E45" s="41">
        <v>3089186</v>
      </c>
      <c r="F45" s="41">
        <v>440429</v>
      </c>
      <c r="G45" s="41">
        <v>294027</v>
      </c>
      <c r="H45" s="41">
        <v>18400</v>
      </c>
      <c r="I45" s="41"/>
      <c r="J45" s="41">
        <v>1262423</v>
      </c>
      <c r="K45" s="42">
        <f t="shared" si="0"/>
        <v>17195528</v>
      </c>
      <c r="L45" s="41">
        <v>611618</v>
      </c>
      <c r="M45" s="41"/>
      <c r="N45" s="41">
        <v>56</v>
      </c>
    </row>
    <row r="46" spans="1:14" ht="12.75">
      <c r="A46" s="48" t="s">
        <v>63</v>
      </c>
      <c r="B46" s="40">
        <v>120</v>
      </c>
      <c r="C46" s="41">
        <v>36827999</v>
      </c>
      <c r="D46" s="41">
        <v>5165718</v>
      </c>
      <c r="E46" s="41">
        <v>5564893</v>
      </c>
      <c r="F46" s="41">
        <v>129479</v>
      </c>
      <c r="G46" s="41">
        <v>3235884</v>
      </c>
      <c r="H46" s="41">
        <v>6371282</v>
      </c>
      <c r="I46" s="41"/>
      <c r="J46" s="41">
        <v>4018767</v>
      </c>
      <c r="K46" s="42">
        <f t="shared" si="0"/>
        <v>61314022</v>
      </c>
      <c r="L46" s="41">
        <v>3584268</v>
      </c>
      <c r="M46" s="41"/>
      <c r="N46" s="41">
        <v>393</v>
      </c>
    </row>
    <row r="47" spans="1:14" ht="12.75">
      <c r="A47" s="44" t="s">
        <v>74</v>
      </c>
      <c r="B47" s="45">
        <v>121</v>
      </c>
      <c r="C47" s="45">
        <f>SUM(C40:C46)</f>
        <v>52094674</v>
      </c>
      <c r="D47" s="45">
        <f aca="true" t="shared" si="3" ref="D47:J47">SUM(D40:D46)</f>
        <v>6849579</v>
      </c>
      <c r="E47" s="45">
        <f t="shared" si="3"/>
        <v>9981708</v>
      </c>
      <c r="F47" s="45">
        <f t="shared" si="3"/>
        <v>722576</v>
      </c>
      <c r="G47" s="45">
        <f t="shared" si="3"/>
        <v>4181048</v>
      </c>
      <c r="H47" s="45">
        <f t="shared" si="3"/>
        <v>6428332</v>
      </c>
      <c r="I47" s="45">
        <f t="shared" si="3"/>
        <v>0</v>
      </c>
      <c r="J47" s="45">
        <f t="shared" si="3"/>
        <v>5827431</v>
      </c>
      <c r="K47" s="42">
        <f t="shared" si="0"/>
        <v>86085348</v>
      </c>
      <c r="L47" s="45">
        <f>SUM(L40:L46)</f>
        <v>4778359</v>
      </c>
      <c r="M47" s="45">
        <f>SUM(M40:M46)</f>
        <v>0</v>
      </c>
      <c r="N47" s="45">
        <f>SUM(N40:N46)</f>
        <v>465</v>
      </c>
    </row>
    <row r="48" spans="1:14" ht="12.75">
      <c r="A48" s="44" t="s">
        <v>119</v>
      </c>
      <c r="B48" s="45">
        <v>152</v>
      </c>
      <c r="C48" s="45">
        <f>C32+C39+C47</f>
        <v>60959741</v>
      </c>
      <c r="D48" s="45">
        <f aca="true" t="shared" si="4" ref="D48:J48">D32+D39+D47</f>
        <v>6849579</v>
      </c>
      <c r="E48" s="45">
        <f t="shared" si="4"/>
        <v>9981708</v>
      </c>
      <c r="F48" s="45">
        <f t="shared" si="4"/>
        <v>839719</v>
      </c>
      <c r="G48" s="45">
        <f t="shared" si="4"/>
        <v>4443249</v>
      </c>
      <c r="H48" s="45">
        <f t="shared" si="4"/>
        <v>6514173</v>
      </c>
      <c r="I48" s="45">
        <f t="shared" si="4"/>
        <v>0</v>
      </c>
      <c r="J48" s="45">
        <f t="shared" si="4"/>
        <v>6540278</v>
      </c>
      <c r="K48" s="42">
        <f t="shared" si="0"/>
        <v>96128447</v>
      </c>
      <c r="L48" s="45">
        <f>L32+L39+L47</f>
        <v>5444780</v>
      </c>
      <c r="M48" s="45">
        <f>M32+M39+M47</f>
        <v>51</v>
      </c>
      <c r="N48" s="45">
        <f>N32+N39+N47</f>
        <v>518</v>
      </c>
    </row>
    <row r="49" spans="1:14" ht="12.75">
      <c r="A49" s="44" t="s">
        <v>51</v>
      </c>
      <c r="B49" s="45">
        <v>158</v>
      </c>
      <c r="C49" s="49">
        <v>171582</v>
      </c>
      <c r="D49" s="49"/>
      <c r="E49" s="49"/>
      <c r="F49" s="49"/>
      <c r="G49" s="49"/>
      <c r="H49" s="49"/>
      <c r="I49" s="49"/>
      <c r="J49" s="49"/>
      <c r="K49" s="42">
        <f t="shared" si="0"/>
        <v>171582</v>
      </c>
      <c r="L49" s="49"/>
      <c r="M49" s="49"/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61131323</v>
      </c>
      <c r="D50" s="45">
        <f aca="true" t="shared" si="5" ref="D50:J50">D48+D49</f>
        <v>6849579</v>
      </c>
      <c r="E50" s="45">
        <f t="shared" si="5"/>
        <v>9981708</v>
      </c>
      <c r="F50" s="45">
        <f t="shared" si="5"/>
        <v>839719</v>
      </c>
      <c r="G50" s="45">
        <f t="shared" si="5"/>
        <v>4443249</v>
      </c>
      <c r="H50" s="45">
        <f t="shared" si="5"/>
        <v>6514173</v>
      </c>
      <c r="I50" s="45">
        <f t="shared" si="5"/>
        <v>0</v>
      </c>
      <c r="J50" s="45">
        <f t="shared" si="5"/>
        <v>6540278</v>
      </c>
      <c r="K50" s="42">
        <f t="shared" si="0"/>
        <v>96300029</v>
      </c>
      <c r="L50" s="45">
        <f>L48+L49</f>
        <v>5444780</v>
      </c>
      <c r="M50" s="45">
        <f>M48+M49</f>
        <v>51</v>
      </c>
      <c r="N50" s="45">
        <f>N48+N49</f>
        <v>520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 t="s">
        <v>63</v>
      </c>
      <c r="B55" s="55">
        <f>IF(A55="","",VLOOKUP(A55,$A$12:$B$50,2,FALSE))</f>
        <v>120</v>
      </c>
      <c r="C55" s="55">
        <v>138807</v>
      </c>
      <c r="D55" s="55"/>
      <c r="E55" s="55"/>
      <c r="F55" s="55"/>
      <c r="G55" s="55">
        <v>17393</v>
      </c>
      <c r="H55" s="55"/>
      <c r="I55" s="55"/>
      <c r="J55" s="55">
        <v>-36484</v>
      </c>
      <c r="K55" s="113">
        <v>119716</v>
      </c>
      <c r="L55" s="55"/>
      <c r="M55" s="56">
        <v>2</v>
      </c>
      <c r="N55" s="114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5"/>
      <c r="L56" s="59"/>
      <c r="M56" s="60"/>
      <c r="N56" s="114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5"/>
      <c r="L57" s="59"/>
      <c r="M57" s="60"/>
      <c r="N57" s="114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6" t="s">
        <v>215</v>
      </c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37">
      <selection activeCell="D55" sqref="D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 t="s">
        <v>212</v>
      </c>
      <c r="I2" s="189"/>
    </row>
    <row r="3" spans="1:9" ht="12.75">
      <c r="A3" s="3"/>
      <c r="G3" s="5" t="s">
        <v>77</v>
      </c>
      <c r="H3" s="188" t="s">
        <v>210</v>
      </c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167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183149</v>
      </c>
      <c r="D24" s="41"/>
      <c r="E24" s="41">
        <v>19257</v>
      </c>
      <c r="F24" s="41">
        <v>10855</v>
      </c>
      <c r="G24" s="41"/>
      <c r="H24" s="41"/>
      <c r="I24" s="41"/>
      <c r="J24" s="42">
        <f t="shared" si="0"/>
        <v>213261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766549</v>
      </c>
      <c r="D25" s="41"/>
      <c r="E25" s="41">
        <v>79111</v>
      </c>
      <c r="F25" s="41">
        <v>32825</v>
      </c>
      <c r="G25" s="41"/>
      <c r="H25" s="41"/>
      <c r="I25" s="41"/>
      <c r="J25" s="42">
        <f t="shared" si="0"/>
        <v>878485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609931</v>
      </c>
      <c r="D27" s="41"/>
      <c r="E27" s="41">
        <v>63097</v>
      </c>
      <c r="F27" s="41">
        <v>15340</v>
      </c>
      <c r="G27" s="41"/>
      <c r="H27" s="41"/>
      <c r="I27" s="41"/>
      <c r="J27" s="42">
        <f t="shared" si="0"/>
        <v>688368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147801</v>
      </c>
      <c r="D28" s="41"/>
      <c r="E28" s="41">
        <v>15290</v>
      </c>
      <c r="F28" s="41">
        <v>3900</v>
      </c>
      <c r="G28" s="41"/>
      <c r="H28" s="41"/>
      <c r="I28" s="41"/>
      <c r="J28" s="42">
        <f t="shared" si="0"/>
        <v>166991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495373</v>
      </c>
      <c r="D29" s="41"/>
      <c r="E29" s="41">
        <v>51246</v>
      </c>
      <c r="F29" s="41">
        <v>11700</v>
      </c>
      <c r="G29" s="41"/>
      <c r="H29" s="41"/>
      <c r="I29" s="41"/>
      <c r="J29" s="42">
        <f t="shared" si="0"/>
        <v>558319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1009170</v>
      </c>
      <c r="D30" s="41"/>
      <c r="E30" s="41">
        <v>104332</v>
      </c>
      <c r="F30" s="41">
        <v>15145</v>
      </c>
      <c r="G30" s="41"/>
      <c r="H30" s="41"/>
      <c r="I30" s="41"/>
      <c r="J30" s="42">
        <f t="shared" si="0"/>
        <v>1128647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>
        <v>555970</v>
      </c>
      <c r="H31" s="41"/>
      <c r="I31" s="41"/>
      <c r="J31" s="42">
        <f t="shared" si="0"/>
        <v>555970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3211973</v>
      </c>
      <c r="D32" s="45">
        <f>SUM(D12:D31)</f>
        <v>0</v>
      </c>
      <c r="E32" s="45">
        <f t="shared" si="1"/>
        <v>332333</v>
      </c>
      <c r="F32" s="45">
        <f t="shared" si="1"/>
        <v>89765</v>
      </c>
      <c r="G32" s="45">
        <f t="shared" si="1"/>
        <v>555970</v>
      </c>
      <c r="H32" s="45">
        <f t="shared" si="1"/>
        <v>0</v>
      </c>
      <c r="I32" s="45">
        <f t="shared" si="1"/>
        <v>0</v>
      </c>
      <c r="J32" s="42">
        <f t="shared" si="0"/>
        <v>4190041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169996</v>
      </c>
      <c r="D42" s="41"/>
      <c r="E42" s="41">
        <v>17586</v>
      </c>
      <c r="F42" s="41">
        <v>1950</v>
      </c>
      <c r="G42" s="41"/>
      <c r="H42" s="41"/>
      <c r="I42" s="41"/>
      <c r="J42" s="42">
        <f t="shared" si="0"/>
        <v>189532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510115</v>
      </c>
      <c r="D43" s="41"/>
      <c r="E43" s="41">
        <v>52772</v>
      </c>
      <c r="F43" s="41">
        <v>5850</v>
      </c>
      <c r="G43" s="41"/>
      <c r="H43" s="41"/>
      <c r="I43" s="41"/>
      <c r="J43" s="42">
        <f t="shared" si="0"/>
        <v>568737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1685783</v>
      </c>
      <c r="D44" s="41"/>
      <c r="E44" s="41">
        <v>174934</v>
      </c>
      <c r="F44" s="41">
        <v>21450</v>
      </c>
      <c r="G44" s="41"/>
      <c r="H44" s="41"/>
      <c r="I44" s="41"/>
      <c r="J44" s="42">
        <f t="shared" si="0"/>
        <v>1882167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5164083</v>
      </c>
      <c r="D45" s="41"/>
      <c r="E45" s="41">
        <v>534213</v>
      </c>
      <c r="F45" s="41">
        <v>97955</v>
      </c>
      <c r="G45" s="41"/>
      <c r="H45" s="41"/>
      <c r="I45" s="41"/>
      <c r="J45" s="42">
        <f t="shared" si="0"/>
        <v>5796251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18902544</v>
      </c>
      <c r="D46" s="41"/>
      <c r="E46" s="41">
        <v>1951459</v>
      </c>
      <c r="F46" s="41">
        <v>594100</v>
      </c>
      <c r="G46" s="41"/>
      <c r="H46" s="41"/>
      <c r="I46" s="41">
        <v>6778</v>
      </c>
      <c r="J46" s="42">
        <f t="shared" si="0"/>
        <v>21454881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26432521</v>
      </c>
      <c r="D47" s="45">
        <f>SUM(D40:D46)</f>
        <v>0</v>
      </c>
      <c r="E47" s="45">
        <f t="shared" si="3"/>
        <v>2730964</v>
      </c>
      <c r="F47" s="45">
        <f t="shared" si="3"/>
        <v>721305</v>
      </c>
      <c r="G47" s="45">
        <f t="shared" si="3"/>
        <v>0</v>
      </c>
      <c r="H47" s="45">
        <f t="shared" si="3"/>
        <v>0</v>
      </c>
      <c r="I47" s="45">
        <f t="shared" si="3"/>
        <v>6778</v>
      </c>
      <c r="J47" s="42">
        <f t="shared" si="0"/>
        <v>29891568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29644494</v>
      </c>
      <c r="D48" s="45">
        <f>D32+D39+D47</f>
        <v>0</v>
      </c>
      <c r="E48" s="45">
        <f t="shared" si="4"/>
        <v>3063297</v>
      </c>
      <c r="F48" s="45">
        <f t="shared" si="4"/>
        <v>811070</v>
      </c>
      <c r="G48" s="45">
        <f t="shared" si="4"/>
        <v>555970</v>
      </c>
      <c r="H48" s="45">
        <f t="shared" si="4"/>
        <v>0</v>
      </c>
      <c r="I48" s="45">
        <f t="shared" si="4"/>
        <v>6778</v>
      </c>
      <c r="J48" s="42">
        <f t="shared" si="0"/>
        <v>34081609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>
        <v>62841</v>
      </c>
      <c r="D49" s="49"/>
      <c r="E49" s="49">
        <v>6501</v>
      </c>
      <c r="F49" s="49">
        <v>3164</v>
      </c>
      <c r="G49" s="49"/>
      <c r="H49" s="49"/>
      <c r="I49" s="49"/>
      <c r="J49" s="42">
        <f t="shared" si="0"/>
        <v>72506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29707335</v>
      </c>
      <c r="D50" s="45">
        <f>D48+D49</f>
        <v>0</v>
      </c>
      <c r="E50" s="45">
        <f t="shared" si="5"/>
        <v>3069798</v>
      </c>
      <c r="F50" s="45">
        <f t="shared" si="5"/>
        <v>814234</v>
      </c>
      <c r="G50" s="45">
        <f t="shared" si="5"/>
        <v>555970</v>
      </c>
      <c r="H50" s="45">
        <f t="shared" si="5"/>
        <v>0</v>
      </c>
      <c r="I50" s="45">
        <f t="shared" si="5"/>
        <v>6778</v>
      </c>
      <c r="J50" s="42">
        <f t="shared" si="0"/>
        <v>34154115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39200</v>
      </c>
      <c r="D55" s="55"/>
      <c r="E55" s="55">
        <v>4054</v>
      </c>
      <c r="F55" s="55"/>
      <c r="G55" s="55"/>
      <c r="H55" s="55"/>
      <c r="I55" s="55"/>
      <c r="J55" s="125"/>
      <c r="K55" s="55">
        <v>15</v>
      </c>
      <c r="L55" s="56">
        <v>31</v>
      </c>
      <c r="M55" s="126"/>
      <c r="N55" s="109"/>
      <c r="O55" s="111"/>
      <c r="P55" s="127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8"/>
      <c r="K56" s="59"/>
      <c r="L56" s="60"/>
      <c r="M56" s="126"/>
      <c r="N56" s="109"/>
      <c r="O56" s="111"/>
      <c r="P56" s="127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6"/>
      <c r="N57" s="109"/>
      <c r="O57" s="111"/>
      <c r="P57" s="127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6"/>
      <c r="N58" s="109"/>
      <c r="O58" s="129"/>
      <c r="P58" s="43"/>
    </row>
    <row r="60" spans="1:6" ht="12.75">
      <c r="A60" s="61" t="s">
        <v>21</v>
      </c>
      <c r="B60" s="176" t="s">
        <v>208</v>
      </c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F1">
      <selection activeCell="N12" sqref="N12:N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 t="s">
        <v>212</v>
      </c>
      <c r="L2" s="189"/>
    </row>
    <row r="3" spans="1:12" ht="12.75">
      <c r="A3" s="3"/>
      <c r="H3" s="4"/>
      <c r="I3" s="4"/>
      <c r="J3" s="5" t="s">
        <v>77</v>
      </c>
      <c r="K3" s="188" t="s">
        <v>210</v>
      </c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91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>
        <v>2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>
        <v>540329</v>
      </c>
      <c r="D24" s="41"/>
      <c r="E24" s="41"/>
      <c r="F24" s="41"/>
      <c r="G24" s="41">
        <v>52492</v>
      </c>
      <c r="H24" s="41"/>
      <c r="I24" s="41"/>
      <c r="J24" s="41">
        <v>41125</v>
      </c>
      <c r="K24" s="42">
        <f t="shared" si="0"/>
        <v>633946</v>
      </c>
      <c r="L24" s="41">
        <v>62917</v>
      </c>
      <c r="M24" s="41">
        <v>6</v>
      </c>
      <c r="N24" s="41">
        <v>6</v>
      </c>
    </row>
    <row r="25" spans="1:14" ht="12.75">
      <c r="A25" s="39" t="s">
        <v>33</v>
      </c>
      <c r="B25" s="40">
        <v>84</v>
      </c>
      <c r="C25" s="41">
        <v>2623037</v>
      </c>
      <c r="D25" s="41"/>
      <c r="E25" s="41"/>
      <c r="F25" s="41">
        <v>10000</v>
      </c>
      <c r="G25" s="41">
        <v>18342</v>
      </c>
      <c r="H25" s="41"/>
      <c r="I25" s="41"/>
      <c r="J25" s="41">
        <v>233857</v>
      </c>
      <c r="K25" s="42">
        <f t="shared" si="0"/>
        <v>2885236</v>
      </c>
      <c r="L25" s="41">
        <v>64489</v>
      </c>
      <c r="M25" s="41">
        <v>21</v>
      </c>
      <c r="N25" s="41">
        <v>23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1530506</v>
      </c>
      <c r="D27" s="41"/>
      <c r="E27" s="41"/>
      <c r="F27" s="41">
        <v>10000</v>
      </c>
      <c r="G27" s="41">
        <v>44839</v>
      </c>
      <c r="H27" s="41"/>
      <c r="I27" s="41"/>
      <c r="J27" s="41">
        <v>117476</v>
      </c>
      <c r="K27" s="42">
        <f t="shared" si="0"/>
        <v>1702821</v>
      </c>
      <c r="L27" s="41">
        <v>11255</v>
      </c>
      <c r="M27" s="41">
        <v>8</v>
      </c>
      <c r="N27" s="41">
        <v>7</v>
      </c>
    </row>
    <row r="28" spans="1:14" ht="12.75">
      <c r="A28" s="39" t="s">
        <v>36</v>
      </c>
      <c r="B28" s="40">
        <v>87</v>
      </c>
      <c r="C28" s="41">
        <v>462700</v>
      </c>
      <c r="D28" s="41"/>
      <c r="E28" s="41"/>
      <c r="F28" s="41"/>
      <c r="G28" s="41">
        <v>2098</v>
      </c>
      <c r="H28" s="41"/>
      <c r="I28" s="41"/>
      <c r="J28" s="41">
        <v>38559</v>
      </c>
      <c r="K28" s="42">
        <f t="shared" si="0"/>
        <v>503357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>
        <v>1369386</v>
      </c>
      <c r="D29" s="41"/>
      <c r="E29" s="41"/>
      <c r="F29" s="41">
        <v>55714</v>
      </c>
      <c r="G29" s="41">
        <v>80000</v>
      </c>
      <c r="H29" s="41"/>
      <c r="I29" s="41"/>
      <c r="J29" s="41">
        <v>120630</v>
      </c>
      <c r="K29" s="42">
        <f t="shared" si="0"/>
        <v>1625730</v>
      </c>
      <c r="L29" s="41"/>
      <c r="M29" s="41">
        <v>6</v>
      </c>
      <c r="N29" s="41">
        <v>5</v>
      </c>
    </row>
    <row r="30" spans="1:14" ht="12.75">
      <c r="A30" s="39" t="s">
        <v>40</v>
      </c>
      <c r="B30" s="40">
        <v>89</v>
      </c>
      <c r="C30" s="41">
        <v>2573225</v>
      </c>
      <c r="D30" s="41"/>
      <c r="E30" s="41"/>
      <c r="F30" s="41">
        <v>40000</v>
      </c>
      <c r="G30" s="41">
        <v>80000</v>
      </c>
      <c r="H30" s="41">
        <v>58037</v>
      </c>
      <c r="I30" s="41"/>
      <c r="J30" s="41">
        <v>214436</v>
      </c>
      <c r="K30" s="42">
        <f t="shared" si="0"/>
        <v>2965698</v>
      </c>
      <c r="L30" s="41">
        <v>262803</v>
      </c>
      <c r="M30" s="41">
        <v>8</v>
      </c>
      <c r="N30" s="41">
        <v>6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9099183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115714</v>
      </c>
      <c r="G32" s="45">
        <f t="shared" si="1"/>
        <v>277771</v>
      </c>
      <c r="H32" s="45">
        <f t="shared" si="1"/>
        <v>58037</v>
      </c>
      <c r="I32" s="45">
        <f t="shared" si="1"/>
        <v>0</v>
      </c>
      <c r="J32" s="45">
        <f t="shared" si="1"/>
        <v>766083</v>
      </c>
      <c r="K32" s="42">
        <f t="shared" si="0"/>
        <v>10316788</v>
      </c>
      <c r="L32" s="45">
        <f>SUM(L12:L31)</f>
        <v>401464</v>
      </c>
      <c r="M32" s="45">
        <f>SUM(M12:M31)</f>
        <v>51</v>
      </c>
      <c r="N32" s="45">
        <f>SUM(N12:N31)</f>
        <v>53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/>
      <c r="N39" s="45"/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309206</v>
      </c>
      <c r="D42" s="41">
        <v>36718</v>
      </c>
      <c r="E42" s="41">
        <v>92760</v>
      </c>
      <c r="F42" s="41"/>
      <c r="G42" s="41">
        <v>102423</v>
      </c>
      <c r="H42" s="41"/>
      <c r="I42" s="41"/>
      <c r="J42" s="41">
        <v>45092</v>
      </c>
      <c r="K42" s="42">
        <f t="shared" si="0"/>
        <v>586199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869625</v>
      </c>
      <c r="D43" s="41">
        <v>85804</v>
      </c>
      <c r="E43" s="41">
        <v>260889</v>
      </c>
      <c r="F43" s="41">
        <v>28988</v>
      </c>
      <c r="G43" s="41">
        <v>191511</v>
      </c>
      <c r="H43" s="41">
        <v>19324</v>
      </c>
      <c r="I43" s="41"/>
      <c r="J43" s="41">
        <v>119735</v>
      </c>
      <c r="K43" s="42">
        <f t="shared" si="0"/>
        <v>1575876</v>
      </c>
      <c r="L43" s="41">
        <v>-920</v>
      </c>
      <c r="M43" s="41">
        <v>3</v>
      </c>
      <c r="N43" s="41">
        <v>2</v>
      </c>
    </row>
    <row r="44" spans="1:14" ht="12.75">
      <c r="A44" s="48" t="s">
        <v>61</v>
      </c>
      <c r="B44" s="40">
        <v>115</v>
      </c>
      <c r="C44" s="41">
        <v>3491271</v>
      </c>
      <c r="D44" s="41">
        <v>335875</v>
      </c>
      <c r="E44" s="41">
        <v>1047381</v>
      </c>
      <c r="F44" s="41">
        <v>123680</v>
      </c>
      <c r="G44" s="41">
        <v>365200</v>
      </c>
      <c r="H44" s="41">
        <v>38650</v>
      </c>
      <c r="I44" s="41"/>
      <c r="J44" s="41">
        <v>408147</v>
      </c>
      <c r="K44" s="42">
        <f t="shared" si="0"/>
        <v>5810204</v>
      </c>
      <c r="L44" s="41">
        <v>7375</v>
      </c>
      <c r="M44" s="41">
        <v>13</v>
      </c>
      <c r="N44" s="41">
        <v>13</v>
      </c>
    </row>
    <row r="45" spans="1:14" ht="12.75">
      <c r="A45" s="48" t="s">
        <v>62</v>
      </c>
      <c r="B45" s="40">
        <v>119</v>
      </c>
      <c r="C45" s="41">
        <v>10737842</v>
      </c>
      <c r="D45" s="41">
        <v>1244702</v>
      </c>
      <c r="E45" s="41">
        <v>3058159</v>
      </c>
      <c r="F45" s="41">
        <v>468508</v>
      </c>
      <c r="G45" s="41">
        <v>356655</v>
      </c>
      <c r="H45" s="41">
        <v>18400</v>
      </c>
      <c r="I45" s="41"/>
      <c r="J45" s="41">
        <v>1277531</v>
      </c>
      <c r="K45" s="42">
        <f t="shared" si="0"/>
        <v>17161797</v>
      </c>
      <c r="L45" s="41">
        <v>903820</v>
      </c>
      <c r="M45" s="41">
        <v>57</v>
      </c>
      <c r="N45" s="41">
        <v>56</v>
      </c>
    </row>
    <row r="46" spans="1:14" ht="12.75">
      <c r="A46" s="48" t="s">
        <v>63</v>
      </c>
      <c r="B46" s="40">
        <v>120</v>
      </c>
      <c r="C46" s="41">
        <v>36959829</v>
      </c>
      <c r="D46" s="41">
        <v>5179004</v>
      </c>
      <c r="E46" s="41">
        <v>5580646</v>
      </c>
      <c r="F46" s="41">
        <v>129479</v>
      </c>
      <c r="G46" s="41">
        <v>3538378</v>
      </c>
      <c r="H46" s="41">
        <v>4636458</v>
      </c>
      <c r="I46" s="41"/>
      <c r="J46" s="41">
        <v>4090720</v>
      </c>
      <c r="K46" s="42">
        <f t="shared" si="0"/>
        <v>60114514</v>
      </c>
      <c r="L46" s="41">
        <v>7908874</v>
      </c>
      <c r="M46" s="41">
        <v>344</v>
      </c>
      <c r="N46" s="41">
        <v>393</v>
      </c>
    </row>
    <row r="47" spans="1:14" ht="12.75">
      <c r="A47" s="44" t="s">
        <v>74</v>
      </c>
      <c r="B47" s="45">
        <v>121</v>
      </c>
      <c r="C47" s="45">
        <f>SUM(C40:C46)</f>
        <v>52367773</v>
      </c>
      <c r="D47" s="45">
        <f aca="true" t="shared" si="3" ref="D47:J47">SUM(D40:D46)</f>
        <v>6882103</v>
      </c>
      <c r="E47" s="45">
        <f t="shared" si="3"/>
        <v>10039835</v>
      </c>
      <c r="F47" s="45">
        <f t="shared" si="3"/>
        <v>750655</v>
      </c>
      <c r="G47" s="45">
        <f t="shared" si="3"/>
        <v>4554167</v>
      </c>
      <c r="H47" s="45">
        <f t="shared" si="3"/>
        <v>4712832</v>
      </c>
      <c r="I47" s="45">
        <f t="shared" si="3"/>
        <v>0</v>
      </c>
      <c r="J47" s="45">
        <f t="shared" si="3"/>
        <v>5941225</v>
      </c>
      <c r="K47" s="42">
        <f t="shared" si="0"/>
        <v>85248590</v>
      </c>
      <c r="L47" s="45">
        <f>SUM(L40:L46)</f>
        <v>8819149</v>
      </c>
      <c r="M47" s="45">
        <f>SUM(M40:M46)</f>
        <v>418</v>
      </c>
      <c r="N47" s="45">
        <f>SUM(N40:N46)</f>
        <v>465</v>
      </c>
    </row>
    <row r="48" spans="1:14" ht="12.75">
      <c r="A48" s="44" t="s">
        <v>119</v>
      </c>
      <c r="B48" s="45">
        <v>152</v>
      </c>
      <c r="C48" s="45">
        <f>C32+C39+C47</f>
        <v>61466956</v>
      </c>
      <c r="D48" s="45">
        <f aca="true" t="shared" si="4" ref="D48:J48">D32+D39+D47</f>
        <v>6882103</v>
      </c>
      <c r="E48" s="45">
        <f t="shared" si="4"/>
        <v>10039835</v>
      </c>
      <c r="F48" s="45">
        <f t="shared" si="4"/>
        <v>866369</v>
      </c>
      <c r="G48" s="45">
        <f t="shared" si="4"/>
        <v>4831938</v>
      </c>
      <c r="H48" s="45">
        <f t="shared" si="4"/>
        <v>4770869</v>
      </c>
      <c r="I48" s="45">
        <f t="shared" si="4"/>
        <v>0</v>
      </c>
      <c r="J48" s="45">
        <f t="shared" si="4"/>
        <v>6707308</v>
      </c>
      <c r="K48" s="42">
        <f t="shared" si="0"/>
        <v>95565378</v>
      </c>
      <c r="L48" s="45">
        <f>L32+L39+L47</f>
        <v>9220613</v>
      </c>
      <c r="M48" s="45">
        <f>M32+M39+M47</f>
        <v>469</v>
      </c>
      <c r="N48" s="45">
        <f>N32+N39+N47</f>
        <v>518</v>
      </c>
    </row>
    <row r="49" spans="1:14" ht="12.75">
      <c r="A49" s="44" t="s">
        <v>51</v>
      </c>
      <c r="B49" s="45">
        <v>158</v>
      </c>
      <c r="C49" s="49">
        <v>100548</v>
      </c>
      <c r="D49" s="49"/>
      <c r="E49" s="49"/>
      <c r="F49" s="49"/>
      <c r="G49" s="49"/>
      <c r="H49" s="49"/>
      <c r="I49" s="49"/>
      <c r="J49" s="49">
        <v>11933</v>
      </c>
      <c r="K49" s="42">
        <f t="shared" si="0"/>
        <v>112481</v>
      </c>
      <c r="L49" s="49">
        <v>39473</v>
      </c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61567504</v>
      </c>
      <c r="D50" s="45">
        <f aca="true" t="shared" si="5" ref="D50:J50">D48+D49</f>
        <v>6882103</v>
      </c>
      <c r="E50" s="45">
        <f t="shared" si="5"/>
        <v>10039835</v>
      </c>
      <c r="F50" s="45">
        <f t="shared" si="5"/>
        <v>866369</v>
      </c>
      <c r="G50" s="45">
        <f t="shared" si="5"/>
        <v>4831938</v>
      </c>
      <c r="H50" s="45">
        <f t="shared" si="5"/>
        <v>4770869</v>
      </c>
      <c r="I50" s="45">
        <f t="shared" si="5"/>
        <v>0</v>
      </c>
      <c r="J50" s="45">
        <f t="shared" si="5"/>
        <v>6719241</v>
      </c>
      <c r="K50" s="42">
        <f t="shared" si="0"/>
        <v>95677859</v>
      </c>
      <c r="L50" s="45">
        <f>L48+L49</f>
        <v>9260086</v>
      </c>
      <c r="M50" s="45">
        <f>M48+M49</f>
        <v>472</v>
      </c>
      <c r="N50" s="45">
        <f>N48+N49</f>
        <v>520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 t="s">
        <v>51</v>
      </c>
      <c r="B55" s="55">
        <f>IF(A55="","",VLOOKUP(A55,$A$12:$B$50,2,FALSE))</f>
        <v>158</v>
      </c>
      <c r="C55" s="55">
        <v>130073</v>
      </c>
      <c r="D55" s="55"/>
      <c r="E55" s="55"/>
      <c r="F55" s="55"/>
      <c r="G55" s="55"/>
      <c r="H55" s="55"/>
      <c r="I55" s="55"/>
      <c r="J55" s="55"/>
      <c r="K55" s="113">
        <v>130073</v>
      </c>
      <c r="L55" s="55"/>
      <c r="M55" s="56">
        <v>1</v>
      </c>
      <c r="N55" s="114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>
        <v>190217</v>
      </c>
      <c r="D56" s="59"/>
      <c r="E56" s="59"/>
      <c r="F56" s="59"/>
      <c r="G56" s="59"/>
      <c r="H56" s="59"/>
      <c r="I56" s="59">
        <v>379737</v>
      </c>
      <c r="J56" s="59">
        <v>160</v>
      </c>
      <c r="K56" s="115">
        <v>570114</v>
      </c>
      <c r="L56" s="59">
        <v>143840</v>
      </c>
      <c r="M56" s="60">
        <v>1</v>
      </c>
      <c r="N56" s="114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5"/>
      <c r="L57" s="59"/>
      <c r="M57" s="60"/>
      <c r="N57" s="114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6" t="s">
        <v>215</v>
      </c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D35">
      <selection activeCell="A62" sqref="A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 t="s">
        <v>212</v>
      </c>
      <c r="I2" s="189"/>
    </row>
    <row r="3" spans="1:9" ht="12.75">
      <c r="A3" s="3"/>
      <c r="G3" s="5" t="s">
        <v>77</v>
      </c>
      <c r="H3" s="188" t="s">
        <v>210</v>
      </c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168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193142</v>
      </c>
      <c r="D24" s="41"/>
      <c r="E24" s="41">
        <v>31606</v>
      </c>
      <c r="F24" s="41">
        <v>6370</v>
      </c>
      <c r="G24" s="41"/>
      <c r="H24" s="41"/>
      <c r="I24" s="41"/>
      <c r="J24" s="42">
        <f t="shared" si="0"/>
        <v>231118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898641</v>
      </c>
      <c r="D25" s="41"/>
      <c r="E25" s="41">
        <v>92961</v>
      </c>
      <c r="F25" s="41">
        <v>38350</v>
      </c>
      <c r="G25" s="41"/>
      <c r="H25" s="41"/>
      <c r="I25" s="41"/>
      <c r="J25" s="42">
        <f t="shared" si="0"/>
        <v>1029952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497084</v>
      </c>
      <c r="D27" s="41"/>
      <c r="E27" s="41">
        <v>56775</v>
      </c>
      <c r="F27" s="41">
        <v>13650</v>
      </c>
      <c r="G27" s="41"/>
      <c r="H27" s="41"/>
      <c r="I27" s="41"/>
      <c r="J27" s="42">
        <f t="shared" si="0"/>
        <v>567509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145974</v>
      </c>
      <c r="D28" s="41"/>
      <c r="E28" s="41">
        <v>15101</v>
      </c>
      <c r="F28" s="41">
        <v>3900</v>
      </c>
      <c r="G28" s="41"/>
      <c r="H28" s="41"/>
      <c r="I28" s="41"/>
      <c r="J28" s="42">
        <f t="shared" si="0"/>
        <v>164975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490591</v>
      </c>
      <c r="D29" s="41"/>
      <c r="E29" s="41">
        <v>50751</v>
      </c>
      <c r="F29" s="41">
        <v>11700</v>
      </c>
      <c r="G29" s="41"/>
      <c r="H29" s="41"/>
      <c r="I29" s="41"/>
      <c r="J29" s="42">
        <f t="shared" si="0"/>
        <v>553042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936267</v>
      </c>
      <c r="D30" s="41"/>
      <c r="E30" s="41">
        <v>96856</v>
      </c>
      <c r="F30" s="41">
        <v>15600</v>
      </c>
      <c r="G30" s="41"/>
      <c r="H30" s="41"/>
      <c r="I30" s="41"/>
      <c r="J30" s="42">
        <f t="shared" si="0"/>
        <v>1048723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>
        <v>730926</v>
      </c>
      <c r="H31" s="41"/>
      <c r="I31" s="41"/>
      <c r="J31" s="42">
        <f t="shared" si="0"/>
        <v>730926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3161699</v>
      </c>
      <c r="D32" s="45">
        <f>SUM(D12:D31)</f>
        <v>0</v>
      </c>
      <c r="E32" s="45">
        <f t="shared" si="1"/>
        <v>344050</v>
      </c>
      <c r="F32" s="45">
        <f t="shared" si="1"/>
        <v>89570</v>
      </c>
      <c r="G32" s="45">
        <f t="shared" si="1"/>
        <v>730926</v>
      </c>
      <c r="H32" s="45">
        <f t="shared" si="1"/>
        <v>0</v>
      </c>
      <c r="I32" s="45">
        <f t="shared" si="1"/>
        <v>0</v>
      </c>
      <c r="J32" s="42">
        <f t="shared" si="0"/>
        <v>4326245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169997</v>
      </c>
      <c r="D42" s="41"/>
      <c r="E42" s="41">
        <v>17586</v>
      </c>
      <c r="F42" s="41">
        <v>1625</v>
      </c>
      <c r="G42" s="41"/>
      <c r="H42" s="41"/>
      <c r="I42" s="41"/>
      <c r="J42" s="42">
        <f t="shared" si="0"/>
        <v>189208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456736</v>
      </c>
      <c r="D43" s="41"/>
      <c r="E43" s="41">
        <v>47249</v>
      </c>
      <c r="F43" s="41">
        <v>5850</v>
      </c>
      <c r="G43" s="41"/>
      <c r="H43" s="41"/>
      <c r="I43" s="41"/>
      <c r="J43" s="42">
        <f t="shared" si="0"/>
        <v>509835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1687097</v>
      </c>
      <c r="D44" s="41"/>
      <c r="E44" s="41">
        <v>174529</v>
      </c>
      <c r="F44" s="41">
        <v>25350</v>
      </c>
      <c r="G44" s="41"/>
      <c r="H44" s="41"/>
      <c r="I44" s="41"/>
      <c r="J44" s="42">
        <f t="shared" si="0"/>
        <v>1886976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5250498</v>
      </c>
      <c r="D45" s="41"/>
      <c r="E45" s="41">
        <v>542843</v>
      </c>
      <c r="F45" s="41">
        <v>96785</v>
      </c>
      <c r="G45" s="41"/>
      <c r="H45" s="41"/>
      <c r="I45" s="41"/>
      <c r="J45" s="42">
        <f t="shared" si="0"/>
        <v>5890126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20323505</v>
      </c>
      <c r="D46" s="41"/>
      <c r="E46" s="41">
        <v>2065455</v>
      </c>
      <c r="F46" s="41">
        <v>601705</v>
      </c>
      <c r="G46" s="41"/>
      <c r="H46" s="41"/>
      <c r="I46" s="41"/>
      <c r="J46" s="42">
        <f t="shared" si="0"/>
        <v>22990665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27887833</v>
      </c>
      <c r="D47" s="45">
        <f>SUM(D40:D46)</f>
        <v>0</v>
      </c>
      <c r="E47" s="45">
        <f t="shared" si="3"/>
        <v>2847662</v>
      </c>
      <c r="F47" s="45">
        <f t="shared" si="3"/>
        <v>731315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31466810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31049532</v>
      </c>
      <c r="D48" s="45">
        <f>D32+D39+D47</f>
        <v>0</v>
      </c>
      <c r="E48" s="45">
        <f t="shared" si="4"/>
        <v>3191712</v>
      </c>
      <c r="F48" s="45">
        <f t="shared" si="4"/>
        <v>820885</v>
      </c>
      <c r="G48" s="45">
        <f t="shared" si="4"/>
        <v>730926</v>
      </c>
      <c r="H48" s="45">
        <f t="shared" si="4"/>
        <v>0</v>
      </c>
      <c r="I48" s="45">
        <f t="shared" si="4"/>
        <v>0</v>
      </c>
      <c r="J48" s="42">
        <f t="shared" si="0"/>
        <v>35793055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31049532</v>
      </c>
      <c r="D50" s="45">
        <f>D48+D49</f>
        <v>0</v>
      </c>
      <c r="E50" s="45">
        <f t="shared" si="5"/>
        <v>3191712</v>
      </c>
      <c r="F50" s="45">
        <f t="shared" si="5"/>
        <v>820885</v>
      </c>
      <c r="G50" s="45">
        <f t="shared" si="5"/>
        <v>730926</v>
      </c>
      <c r="H50" s="45">
        <f t="shared" si="5"/>
        <v>0</v>
      </c>
      <c r="I50" s="45">
        <f t="shared" si="5"/>
        <v>0</v>
      </c>
      <c r="J50" s="42">
        <f t="shared" si="0"/>
        <v>35793055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 t="s">
        <v>51</v>
      </c>
      <c r="B55" s="55">
        <f>IF(A55="","",VLOOKUP(A55,$A$12:$B$50,2,FALSE))</f>
        <v>158</v>
      </c>
      <c r="C55" s="55">
        <v>37207</v>
      </c>
      <c r="D55" s="55"/>
      <c r="E55" s="55">
        <v>3849</v>
      </c>
      <c r="F55" s="55"/>
      <c r="G55" s="55"/>
      <c r="H55" s="55"/>
      <c r="I55" s="55"/>
      <c r="J55" s="125"/>
      <c r="K55" s="55">
        <v>30</v>
      </c>
      <c r="L55" s="56">
        <v>30</v>
      </c>
      <c r="M55" s="126"/>
      <c r="N55" s="109"/>
      <c r="O55" s="111"/>
      <c r="P55" s="127"/>
    </row>
    <row r="56" spans="1:16" s="46" customFormat="1" ht="12" customHeight="1">
      <c r="A56" s="58" t="s">
        <v>63</v>
      </c>
      <c r="B56" s="59">
        <f>IF(A56="","",VLOOKUP(A56,$A$12:$B$50,2,FALSE))</f>
        <v>120</v>
      </c>
      <c r="C56" s="59">
        <v>207048</v>
      </c>
      <c r="D56" s="59"/>
      <c r="E56" s="59">
        <v>21418</v>
      </c>
      <c r="F56" s="59"/>
      <c r="G56" s="59"/>
      <c r="H56" s="59"/>
      <c r="I56" s="59"/>
      <c r="J56" s="128"/>
      <c r="K56" s="59">
        <v>30</v>
      </c>
      <c r="L56" s="60">
        <v>30</v>
      </c>
      <c r="M56" s="126"/>
      <c r="N56" s="109"/>
      <c r="O56" s="111"/>
      <c r="P56" s="127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6"/>
      <c r="N57" s="109"/>
      <c r="O57" s="111"/>
      <c r="P57" s="127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6"/>
      <c r="N58" s="109"/>
      <c r="O58" s="129"/>
      <c r="P58" s="43"/>
    </row>
    <row r="60" spans="1:6" ht="12.75">
      <c r="A60" s="61" t="s">
        <v>21</v>
      </c>
      <c r="B60" s="176" t="s">
        <v>215</v>
      </c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F1">
      <selection activeCell="N12" sqref="N12:N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 t="s">
        <v>212</v>
      </c>
      <c r="L2" s="189"/>
    </row>
    <row r="3" spans="1:12" ht="12.75">
      <c r="A3" s="3"/>
      <c r="H3" s="4"/>
      <c r="I3" s="4"/>
      <c r="J3" s="5" t="s">
        <v>77</v>
      </c>
      <c r="K3" s="188" t="s">
        <v>210</v>
      </c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92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>
        <v>2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240000</v>
      </c>
      <c r="D23" s="41"/>
      <c r="E23" s="41"/>
      <c r="F23" s="41"/>
      <c r="G23" s="41">
        <v>8000</v>
      </c>
      <c r="H23" s="41"/>
      <c r="I23" s="41"/>
      <c r="J23" s="41"/>
      <c r="K23" s="42">
        <f t="shared" si="0"/>
        <v>248000</v>
      </c>
      <c r="L23" s="41"/>
      <c r="M23" s="41">
        <v>1</v>
      </c>
      <c r="N23" s="41"/>
    </row>
    <row r="24" spans="1:14" ht="12.75">
      <c r="A24" s="39" t="s">
        <v>32</v>
      </c>
      <c r="B24" s="40">
        <v>83</v>
      </c>
      <c r="C24" s="41">
        <v>753190</v>
      </c>
      <c r="D24" s="41"/>
      <c r="E24" s="41"/>
      <c r="F24" s="41"/>
      <c r="G24" s="41">
        <v>28820</v>
      </c>
      <c r="H24" s="41"/>
      <c r="I24" s="41"/>
      <c r="J24" s="41">
        <v>51100</v>
      </c>
      <c r="K24" s="42">
        <f t="shared" si="0"/>
        <v>833110</v>
      </c>
      <c r="L24" s="41">
        <v>33507</v>
      </c>
      <c r="M24" s="41">
        <v>7</v>
      </c>
      <c r="N24" s="41">
        <v>6</v>
      </c>
    </row>
    <row r="25" spans="1:14" ht="12.75">
      <c r="A25" s="39" t="s">
        <v>33</v>
      </c>
      <c r="B25" s="40">
        <v>84</v>
      </c>
      <c r="C25" s="41">
        <v>2971989</v>
      </c>
      <c r="D25" s="41"/>
      <c r="E25" s="41"/>
      <c r="F25" s="41">
        <v>10000</v>
      </c>
      <c r="G25" s="41">
        <v>17235</v>
      </c>
      <c r="H25" s="41"/>
      <c r="I25" s="41"/>
      <c r="J25" s="41">
        <v>223015</v>
      </c>
      <c r="K25" s="42">
        <f t="shared" si="0"/>
        <v>3222239</v>
      </c>
      <c r="L25" s="41">
        <v>41181</v>
      </c>
      <c r="M25" s="41">
        <v>23</v>
      </c>
      <c r="N25" s="41">
        <v>23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1462516</v>
      </c>
      <c r="D27" s="41"/>
      <c r="E27" s="41"/>
      <c r="F27" s="41">
        <v>1739</v>
      </c>
      <c r="G27" s="41">
        <v>42986</v>
      </c>
      <c r="H27" s="41"/>
      <c r="I27" s="41"/>
      <c r="J27" s="41">
        <v>134819</v>
      </c>
      <c r="K27" s="42">
        <f t="shared" si="0"/>
        <v>1642060</v>
      </c>
      <c r="L27" s="41">
        <v>2713</v>
      </c>
      <c r="M27" s="41">
        <v>7</v>
      </c>
      <c r="N27" s="41">
        <v>7</v>
      </c>
    </row>
    <row r="28" spans="1:14" ht="12.75">
      <c r="A28" s="39" t="s">
        <v>36</v>
      </c>
      <c r="B28" s="40">
        <v>87</v>
      </c>
      <c r="C28" s="41">
        <v>462700</v>
      </c>
      <c r="D28" s="41"/>
      <c r="E28" s="41"/>
      <c r="F28" s="41"/>
      <c r="G28" s="41">
        <v>2098</v>
      </c>
      <c r="H28" s="41"/>
      <c r="I28" s="41"/>
      <c r="J28" s="41">
        <v>38559</v>
      </c>
      <c r="K28" s="42">
        <f t="shared" si="0"/>
        <v>503357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>
        <v>1447558</v>
      </c>
      <c r="D29" s="41"/>
      <c r="E29" s="41"/>
      <c r="F29" s="41">
        <v>60000</v>
      </c>
      <c r="G29" s="41">
        <v>80000</v>
      </c>
      <c r="H29" s="41"/>
      <c r="I29" s="41"/>
      <c r="J29" s="41">
        <v>120630</v>
      </c>
      <c r="K29" s="42">
        <f t="shared" si="0"/>
        <v>1708188</v>
      </c>
      <c r="L29" s="41"/>
      <c r="M29" s="41">
        <v>6</v>
      </c>
      <c r="N29" s="41">
        <v>5</v>
      </c>
    </row>
    <row r="30" spans="1:14" ht="12.75">
      <c r="A30" s="39" t="s">
        <v>40</v>
      </c>
      <c r="B30" s="40">
        <v>89</v>
      </c>
      <c r="C30" s="41">
        <v>2573225</v>
      </c>
      <c r="D30" s="41"/>
      <c r="E30" s="41"/>
      <c r="F30" s="41">
        <v>40000</v>
      </c>
      <c r="G30" s="41">
        <v>80000</v>
      </c>
      <c r="H30" s="41">
        <v>79022</v>
      </c>
      <c r="I30" s="41"/>
      <c r="J30" s="41">
        <v>214436</v>
      </c>
      <c r="K30" s="42">
        <f t="shared" si="0"/>
        <v>2986683</v>
      </c>
      <c r="L30" s="41">
        <v>228437</v>
      </c>
      <c r="M30" s="41">
        <v>8</v>
      </c>
      <c r="N30" s="41">
        <v>6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9911178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111739</v>
      </c>
      <c r="G32" s="45">
        <f t="shared" si="1"/>
        <v>259139</v>
      </c>
      <c r="H32" s="45">
        <f t="shared" si="1"/>
        <v>79022</v>
      </c>
      <c r="I32" s="45">
        <f t="shared" si="1"/>
        <v>0</v>
      </c>
      <c r="J32" s="45">
        <f t="shared" si="1"/>
        <v>782559</v>
      </c>
      <c r="K32" s="42">
        <f t="shared" si="0"/>
        <v>11143637</v>
      </c>
      <c r="L32" s="45">
        <f>SUM(L12:L31)</f>
        <v>305838</v>
      </c>
      <c r="M32" s="45">
        <f>SUM(M12:M31)</f>
        <v>54</v>
      </c>
      <c r="N32" s="45">
        <f>SUM(N12:N31)</f>
        <v>53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/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36718</v>
      </c>
      <c r="E42" s="41">
        <v>92760</v>
      </c>
      <c r="F42" s="41"/>
      <c r="G42" s="41">
        <v>102423</v>
      </c>
      <c r="H42" s="41"/>
      <c r="I42" s="41"/>
      <c r="J42" s="41">
        <v>45092</v>
      </c>
      <c r="K42" s="42">
        <f t="shared" si="0"/>
        <v>586193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869625</v>
      </c>
      <c r="D43" s="41">
        <v>85804</v>
      </c>
      <c r="E43" s="41">
        <v>206889</v>
      </c>
      <c r="F43" s="41">
        <v>28988</v>
      </c>
      <c r="G43" s="41">
        <v>191511</v>
      </c>
      <c r="H43" s="41">
        <v>9662</v>
      </c>
      <c r="I43" s="41"/>
      <c r="J43" s="41">
        <v>119735</v>
      </c>
      <c r="K43" s="42">
        <f t="shared" si="0"/>
        <v>1512214</v>
      </c>
      <c r="L43" s="41">
        <v>19325</v>
      </c>
      <c r="M43" s="41">
        <v>3</v>
      </c>
      <c r="N43" s="41">
        <v>2</v>
      </c>
    </row>
    <row r="44" spans="1:14" ht="12.75">
      <c r="A44" s="48" t="s">
        <v>61</v>
      </c>
      <c r="B44" s="40">
        <v>115</v>
      </c>
      <c r="C44" s="41">
        <v>3517157</v>
      </c>
      <c r="D44" s="41">
        <v>335875</v>
      </c>
      <c r="E44" s="41">
        <v>1055145</v>
      </c>
      <c r="F44" s="41">
        <v>123680</v>
      </c>
      <c r="G44" s="41">
        <v>381668</v>
      </c>
      <c r="H44" s="41"/>
      <c r="I44" s="41"/>
      <c r="J44" s="41">
        <v>415007</v>
      </c>
      <c r="K44" s="42">
        <f t="shared" si="0"/>
        <v>5828532</v>
      </c>
      <c r="L44" s="41">
        <v>19014</v>
      </c>
      <c r="M44" s="41">
        <v>13</v>
      </c>
      <c r="N44" s="41">
        <v>13</v>
      </c>
    </row>
    <row r="45" spans="1:14" ht="12.75">
      <c r="A45" s="48" t="s">
        <v>62</v>
      </c>
      <c r="B45" s="40">
        <v>119</v>
      </c>
      <c r="C45" s="41">
        <v>10919254</v>
      </c>
      <c r="D45" s="41">
        <v>1271540</v>
      </c>
      <c r="E45" s="41">
        <v>3112580</v>
      </c>
      <c r="F45" s="41">
        <v>473465</v>
      </c>
      <c r="G45" s="41">
        <v>301162</v>
      </c>
      <c r="H45" s="41">
        <v>57050</v>
      </c>
      <c r="I45" s="41"/>
      <c r="J45" s="41">
        <v>1298758</v>
      </c>
      <c r="K45" s="42">
        <f t="shared" si="0"/>
        <v>17433809</v>
      </c>
      <c r="L45" s="41">
        <v>228323</v>
      </c>
      <c r="M45" s="41">
        <v>58</v>
      </c>
      <c r="N45" s="41">
        <v>56</v>
      </c>
    </row>
    <row r="46" spans="1:14" ht="12.75">
      <c r="A46" s="48" t="s">
        <v>63</v>
      </c>
      <c r="B46" s="40">
        <v>120</v>
      </c>
      <c r="C46" s="41">
        <v>38608764</v>
      </c>
      <c r="D46" s="41">
        <v>5434732</v>
      </c>
      <c r="E46" s="41">
        <v>5832112</v>
      </c>
      <c r="F46" s="41">
        <v>129479</v>
      </c>
      <c r="G46" s="41">
        <v>3466148</v>
      </c>
      <c r="H46" s="41">
        <v>4847789</v>
      </c>
      <c r="I46" s="41"/>
      <c r="J46" s="41">
        <v>4169262</v>
      </c>
      <c r="K46" s="42">
        <f t="shared" si="0"/>
        <v>62488286</v>
      </c>
      <c r="L46" s="41">
        <v>1321533</v>
      </c>
      <c r="M46" s="41">
        <v>358</v>
      </c>
      <c r="N46" s="41">
        <v>393</v>
      </c>
    </row>
    <row r="47" spans="1:14" ht="12.75">
      <c r="A47" s="44" t="s">
        <v>74</v>
      </c>
      <c r="B47" s="45">
        <v>121</v>
      </c>
      <c r="C47" s="45">
        <f>SUM(C40:C46)</f>
        <v>54224000</v>
      </c>
      <c r="D47" s="45">
        <f aca="true" t="shared" si="3" ref="D47:J47">SUM(D40:D46)</f>
        <v>7164669</v>
      </c>
      <c r="E47" s="45">
        <f t="shared" si="3"/>
        <v>10299486</v>
      </c>
      <c r="F47" s="45">
        <f t="shared" si="3"/>
        <v>755612</v>
      </c>
      <c r="G47" s="45">
        <f t="shared" si="3"/>
        <v>4442912</v>
      </c>
      <c r="H47" s="45">
        <f t="shared" si="3"/>
        <v>4914501</v>
      </c>
      <c r="I47" s="45">
        <f t="shared" si="3"/>
        <v>0</v>
      </c>
      <c r="J47" s="45">
        <f t="shared" si="3"/>
        <v>6047854</v>
      </c>
      <c r="K47" s="42">
        <f t="shared" si="0"/>
        <v>87849034</v>
      </c>
      <c r="L47" s="45">
        <f>SUM(L40:L46)</f>
        <v>1588195</v>
      </c>
      <c r="M47" s="45">
        <f>SUM(M40:M46)</f>
        <v>433</v>
      </c>
      <c r="N47" s="45">
        <f>SUM(N40:N46)</f>
        <v>465</v>
      </c>
    </row>
    <row r="48" spans="1:14" ht="12.75">
      <c r="A48" s="44" t="s">
        <v>119</v>
      </c>
      <c r="B48" s="45">
        <v>152</v>
      </c>
      <c r="C48" s="45">
        <f>C32+C39+C47</f>
        <v>64135178</v>
      </c>
      <c r="D48" s="45">
        <f aca="true" t="shared" si="4" ref="D48:J48">D32+D39+D47</f>
        <v>7164669</v>
      </c>
      <c r="E48" s="45">
        <f t="shared" si="4"/>
        <v>10299486</v>
      </c>
      <c r="F48" s="45">
        <f t="shared" si="4"/>
        <v>867351</v>
      </c>
      <c r="G48" s="45">
        <f t="shared" si="4"/>
        <v>4702051</v>
      </c>
      <c r="H48" s="45">
        <f t="shared" si="4"/>
        <v>4993523</v>
      </c>
      <c r="I48" s="45">
        <f t="shared" si="4"/>
        <v>0</v>
      </c>
      <c r="J48" s="45">
        <f t="shared" si="4"/>
        <v>6830413</v>
      </c>
      <c r="K48" s="42">
        <f t="shared" si="0"/>
        <v>98992671</v>
      </c>
      <c r="L48" s="45">
        <f>L32+L39+L47</f>
        <v>1894033</v>
      </c>
      <c r="M48" s="45">
        <f>M32+M39+M47</f>
        <v>487</v>
      </c>
      <c r="N48" s="45">
        <f>N32+N39+N47</f>
        <v>518</v>
      </c>
    </row>
    <row r="49" spans="1:14" ht="12.75">
      <c r="A49" s="44" t="s">
        <v>51</v>
      </c>
      <c r="B49" s="45">
        <v>158</v>
      </c>
      <c r="C49" s="49">
        <v>141900</v>
      </c>
      <c r="D49" s="49"/>
      <c r="E49" s="49"/>
      <c r="F49" s="49"/>
      <c r="G49" s="49"/>
      <c r="H49" s="49"/>
      <c r="I49" s="49"/>
      <c r="J49" s="49">
        <v>4100</v>
      </c>
      <c r="K49" s="42">
        <f t="shared" si="0"/>
        <v>146000</v>
      </c>
      <c r="L49" s="49"/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64277078</v>
      </c>
      <c r="D50" s="45">
        <f aca="true" t="shared" si="5" ref="D50:J50">D48+D49</f>
        <v>7164669</v>
      </c>
      <c r="E50" s="45">
        <f t="shared" si="5"/>
        <v>10299486</v>
      </c>
      <c r="F50" s="45">
        <f t="shared" si="5"/>
        <v>867351</v>
      </c>
      <c r="G50" s="45">
        <f t="shared" si="5"/>
        <v>4702051</v>
      </c>
      <c r="H50" s="45">
        <f t="shared" si="5"/>
        <v>4993523</v>
      </c>
      <c r="I50" s="45">
        <f t="shared" si="5"/>
        <v>0</v>
      </c>
      <c r="J50" s="45">
        <f t="shared" si="5"/>
        <v>6834513</v>
      </c>
      <c r="K50" s="42">
        <f t="shared" si="0"/>
        <v>99138671</v>
      </c>
      <c r="L50" s="45">
        <f>L48+L49</f>
        <v>1894033</v>
      </c>
      <c r="M50" s="45">
        <f>M48+M49</f>
        <v>489</v>
      </c>
      <c r="N50" s="45">
        <f>N48+N49</f>
        <v>520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 t="s">
        <v>63</v>
      </c>
      <c r="B55" s="55">
        <f>IF(A55="","",VLOOKUP(A55,$A$12:$B$50,2,FALSE))</f>
        <v>120</v>
      </c>
      <c r="C55" s="55">
        <v>88895</v>
      </c>
      <c r="D55" s="55">
        <v>14687</v>
      </c>
      <c r="E55" s="55">
        <v>13334</v>
      </c>
      <c r="F55" s="55"/>
      <c r="G55" s="55">
        <v>20774</v>
      </c>
      <c r="H55" s="55">
        <v>15460</v>
      </c>
      <c r="I55" s="55"/>
      <c r="J55" s="55">
        <v>-9790</v>
      </c>
      <c r="K55" s="113">
        <f>SUM(C55:J55)</f>
        <v>143360</v>
      </c>
      <c r="L55" s="55">
        <v>14766</v>
      </c>
      <c r="M55" s="56">
        <v>3</v>
      </c>
      <c r="N55" s="114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5"/>
      <c r="L56" s="59"/>
      <c r="M56" s="60"/>
      <c r="N56" s="114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5"/>
      <c r="L57" s="59"/>
      <c r="M57" s="60"/>
      <c r="N57" s="114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6" t="s">
        <v>216</v>
      </c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30">
      <selection activeCell="A55" sqref="A55:IV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 t="s">
        <v>212</v>
      </c>
      <c r="I2" s="189"/>
    </row>
    <row r="3" spans="1:9" ht="12.75">
      <c r="A3" s="3"/>
      <c r="G3" s="5" t="s">
        <v>77</v>
      </c>
      <c r="H3" s="188" t="s">
        <v>210</v>
      </c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169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71920</v>
      </c>
      <c r="D23" s="41"/>
      <c r="E23" s="41">
        <v>7440</v>
      </c>
      <c r="F23" s="41">
        <v>3900</v>
      </c>
      <c r="G23" s="41"/>
      <c r="H23" s="41"/>
      <c r="I23" s="41"/>
      <c r="J23" s="42">
        <f t="shared" si="0"/>
        <v>83260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256680</v>
      </c>
      <c r="D24" s="41"/>
      <c r="E24" s="41">
        <v>26317</v>
      </c>
      <c r="F24" s="41">
        <v>11895</v>
      </c>
      <c r="G24" s="41"/>
      <c r="H24" s="41"/>
      <c r="I24" s="41"/>
      <c r="J24" s="42">
        <f t="shared" si="0"/>
        <v>294892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954126</v>
      </c>
      <c r="D25" s="41"/>
      <c r="E25" s="41">
        <v>98700</v>
      </c>
      <c r="F25" s="41">
        <v>42965</v>
      </c>
      <c r="G25" s="41"/>
      <c r="H25" s="41"/>
      <c r="I25" s="41"/>
      <c r="J25" s="42">
        <f t="shared" si="0"/>
        <v>1095791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505823</v>
      </c>
      <c r="D27" s="41"/>
      <c r="E27" s="41">
        <v>52327</v>
      </c>
      <c r="F27" s="41">
        <v>13650</v>
      </c>
      <c r="G27" s="41"/>
      <c r="H27" s="41"/>
      <c r="I27" s="41"/>
      <c r="J27" s="42">
        <f t="shared" si="0"/>
        <v>571800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145974</v>
      </c>
      <c r="D28" s="41"/>
      <c r="E28" s="41">
        <v>15101</v>
      </c>
      <c r="F28" s="41">
        <v>3900</v>
      </c>
      <c r="G28" s="41"/>
      <c r="H28" s="41"/>
      <c r="I28" s="41"/>
      <c r="J28" s="42">
        <f t="shared" si="0"/>
        <v>164975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495373</v>
      </c>
      <c r="D29" s="41"/>
      <c r="E29" s="41">
        <v>51246</v>
      </c>
      <c r="F29" s="41">
        <v>11700</v>
      </c>
      <c r="G29" s="41"/>
      <c r="H29" s="41"/>
      <c r="I29" s="41"/>
      <c r="J29" s="42">
        <f t="shared" si="0"/>
        <v>558319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932384</v>
      </c>
      <c r="D30" s="41"/>
      <c r="E30" s="41">
        <v>96455</v>
      </c>
      <c r="F30" s="41">
        <v>15600</v>
      </c>
      <c r="G30" s="41"/>
      <c r="H30" s="41"/>
      <c r="I30" s="41"/>
      <c r="J30" s="42">
        <f t="shared" si="0"/>
        <v>1044439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>
        <v>574120</v>
      </c>
      <c r="H31" s="41"/>
      <c r="I31" s="41"/>
      <c r="J31" s="42">
        <f t="shared" si="0"/>
        <v>574120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3362280</v>
      </c>
      <c r="D32" s="45">
        <f>SUM(D12:D31)</f>
        <v>0</v>
      </c>
      <c r="E32" s="45">
        <f t="shared" si="1"/>
        <v>347586</v>
      </c>
      <c r="F32" s="45">
        <f t="shared" si="1"/>
        <v>103610</v>
      </c>
      <c r="G32" s="45">
        <f t="shared" si="1"/>
        <v>574120</v>
      </c>
      <c r="H32" s="45">
        <f t="shared" si="1"/>
        <v>0</v>
      </c>
      <c r="I32" s="45">
        <f t="shared" si="1"/>
        <v>0</v>
      </c>
      <c r="J32" s="42">
        <f t="shared" si="0"/>
        <v>4387596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169996</v>
      </c>
      <c r="D42" s="41"/>
      <c r="E42" s="41">
        <v>17586</v>
      </c>
      <c r="F42" s="41">
        <v>1950</v>
      </c>
      <c r="G42" s="41"/>
      <c r="H42" s="41"/>
      <c r="I42" s="41"/>
      <c r="J42" s="42">
        <f t="shared" si="0"/>
        <v>189532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459805</v>
      </c>
      <c r="D43" s="41"/>
      <c r="E43" s="41">
        <v>46366</v>
      </c>
      <c r="F43" s="41">
        <v>5850</v>
      </c>
      <c r="G43" s="41"/>
      <c r="H43" s="41"/>
      <c r="I43" s="41"/>
      <c r="J43" s="42">
        <f t="shared" si="0"/>
        <v>512021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2703988</v>
      </c>
      <c r="D44" s="41"/>
      <c r="E44" s="41">
        <v>175428</v>
      </c>
      <c r="F44" s="41">
        <v>21840</v>
      </c>
      <c r="G44" s="41"/>
      <c r="H44" s="41"/>
      <c r="I44" s="41"/>
      <c r="J44" s="42">
        <f t="shared" si="0"/>
        <v>2901256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5133504</v>
      </c>
      <c r="D45" s="41"/>
      <c r="E45" s="41">
        <v>529339</v>
      </c>
      <c r="F45" s="41">
        <v>97370</v>
      </c>
      <c r="G45" s="41"/>
      <c r="H45" s="41"/>
      <c r="I45" s="41"/>
      <c r="J45" s="42">
        <f t="shared" si="0"/>
        <v>5760213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18507639</v>
      </c>
      <c r="D46" s="41"/>
      <c r="E46" s="41">
        <v>1914258</v>
      </c>
      <c r="F46" s="41">
        <v>628680</v>
      </c>
      <c r="G46" s="41"/>
      <c r="H46" s="41"/>
      <c r="I46" s="41"/>
      <c r="J46" s="42">
        <f t="shared" si="0"/>
        <v>21050577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26974932</v>
      </c>
      <c r="D47" s="45">
        <f>SUM(D40:D46)</f>
        <v>0</v>
      </c>
      <c r="E47" s="45">
        <f t="shared" si="3"/>
        <v>2682977</v>
      </c>
      <c r="F47" s="45">
        <f t="shared" si="3"/>
        <v>755690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30413599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30337212</v>
      </c>
      <c r="D48" s="45">
        <f>D32+D39+D47</f>
        <v>0</v>
      </c>
      <c r="E48" s="45">
        <f t="shared" si="4"/>
        <v>3030563</v>
      </c>
      <c r="F48" s="45">
        <f t="shared" si="4"/>
        <v>859300</v>
      </c>
      <c r="G48" s="45">
        <f t="shared" si="4"/>
        <v>574120</v>
      </c>
      <c r="H48" s="45">
        <f t="shared" si="4"/>
        <v>0</v>
      </c>
      <c r="I48" s="45">
        <f t="shared" si="4"/>
        <v>0</v>
      </c>
      <c r="J48" s="42">
        <f t="shared" si="0"/>
        <v>34801195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>
        <v>176756</v>
      </c>
      <c r="D49" s="49"/>
      <c r="E49" s="49">
        <v>4380</v>
      </c>
      <c r="F49" s="49">
        <v>1999</v>
      </c>
      <c r="G49" s="49"/>
      <c r="H49" s="49"/>
      <c r="I49" s="49"/>
      <c r="J49" s="42">
        <f t="shared" si="0"/>
        <v>183135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30513968</v>
      </c>
      <c r="D50" s="45">
        <f>D48+D49</f>
        <v>0</v>
      </c>
      <c r="E50" s="45">
        <f t="shared" si="5"/>
        <v>3034943</v>
      </c>
      <c r="F50" s="45">
        <f t="shared" si="5"/>
        <v>861299</v>
      </c>
      <c r="G50" s="45">
        <f t="shared" si="5"/>
        <v>574120</v>
      </c>
      <c r="H50" s="45">
        <f t="shared" si="5"/>
        <v>0</v>
      </c>
      <c r="I50" s="45">
        <f t="shared" si="5"/>
        <v>0</v>
      </c>
      <c r="J50" s="42">
        <f t="shared" si="0"/>
        <v>34984330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45857</v>
      </c>
      <c r="D55" s="55"/>
      <c r="E55" s="55">
        <v>4744</v>
      </c>
      <c r="F55" s="55">
        <v>1950</v>
      </c>
      <c r="G55" s="55"/>
      <c r="H55" s="55"/>
      <c r="I55" s="55"/>
      <c r="J55" s="125">
        <f>SUM(C55:I55)</f>
        <v>52551</v>
      </c>
      <c r="K55" s="55">
        <v>31</v>
      </c>
      <c r="L55" s="56">
        <v>31</v>
      </c>
      <c r="M55" s="126"/>
      <c r="N55" s="109"/>
      <c r="O55" s="111"/>
      <c r="P55" s="127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8"/>
      <c r="K56" s="59"/>
      <c r="L56" s="60"/>
      <c r="M56" s="126"/>
      <c r="N56" s="109"/>
      <c r="O56" s="111"/>
      <c r="P56" s="127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6"/>
      <c r="N57" s="109"/>
      <c r="O57" s="111"/>
      <c r="P57" s="127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6"/>
      <c r="N58" s="109"/>
      <c r="O58" s="129"/>
      <c r="P58" s="43"/>
    </row>
    <row r="60" spans="1:6" ht="12.75">
      <c r="A60" s="61" t="s">
        <v>21</v>
      </c>
      <c r="B60" s="176" t="s">
        <v>216</v>
      </c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31">
      <selection activeCell="A55" sqref="A55:IV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 t="s">
        <v>212</v>
      </c>
      <c r="L2" s="189"/>
    </row>
    <row r="3" spans="1:12" ht="12.75">
      <c r="A3" s="3"/>
      <c r="H3" s="4"/>
      <c r="I3" s="4"/>
      <c r="J3" s="5" t="s">
        <v>77</v>
      </c>
      <c r="K3" s="188" t="s">
        <v>210</v>
      </c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93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>
        <v>2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120000</v>
      </c>
      <c r="D22" s="41"/>
      <c r="E22" s="41"/>
      <c r="F22" s="41"/>
      <c r="G22" s="41">
        <v>8552</v>
      </c>
      <c r="H22" s="41"/>
      <c r="I22" s="41"/>
      <c r="J22" s="41">
        <v>10000</v>
      </c>
      <c r="K22" s="42">
        <f t="shared" si="0"/>
        <v>138552</v>
      </c>
      <c r="L22" s="41">
        <v>46120</v>
      </c>
      <c r="M22" s="41">
        <v>1</v>
      </c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>
        <v>0</v>
      </c>
      <c r="N23" s="41"/>
    </row>
    <row r="24" spans="1:14" ht="12.75">
      <c r="A24" s="39" t="s">
        <v>32</v>
      </c>
      <c r="B24" s="40">
        <v>83</v>
      </c>
      <c r="C24" s="41">
        <v>826527</v>
      </c>
      <c r="D24" s="41"/>
      <c r="E24" s="41"/>
      <c r="F24" s="41"/>
      <c r="G24" s="41">
        <v>70131</v>
      </c>
      <c r="H24" s="41"/>
      <c r="I24" s="41"/>
      <c r="J24" s="41">
        <v>51100</v>
      </c>
      <c r="K24" s="42">
        <f t="shared" si="0"/>
        <v>947758</v>
      </c>
      <c r="L24" s="41">
        <v>149364</v>
      </c>
      <c r="M24" s="41">
        <v>8</v>
      </c>
      <c r="N24" s="41">
        <v>6</v>
      </c>
    </row>
    <row r="25" spans="1:14" ht="12.75">
      <c r="A25" s="39" t="s">
        <v>33</v>
      </c>
      <c r="B25" s="40">
        <v>84</v>
      </c>
      <c r="C25" s="41">
        <v>2789948</v>
      </c>
      <c r="D25" s="41"/>
      <c r="E25" s="41"/>
      <c r="F25" s="41">
        <v>10000</v>
      </c>
      <c r="G25" s="41">
        <v>24228</v>
      </c>
      <c r="H25" s="41"/>
      <c r="I25" s="41"/>
      <c r="J25" s="41">
        <v>221732</v>
      </c>
      <c r="K25" s="42">
        <f t="shared" si="0"/>
        <v>3045908</v>
      </c>
      <c r="L25" s="41">
        <v>446955</v>
      </c>
      <c r="M25" s="41">
        <v>24</v>
      </c>
      <c r="N25" s="41">
        <v>23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>
        <v>0</v>
      </c>
      <c r="N26" s="41"/>
    </row>
    <row r="27" spans="1:14" ht="12.75">
      <c r="A27" s="39" t="s">
        <v>35</v>
      </c>
      <c r="B27" s="40">
        <v>86</v>
      </c>
      <c r="C27" s="41">
        <v>1307897</v>
      </c>
      <c r="D27" s="41"/>
      <c r="E27" s="41"/>
      <c r="F27" s="41">
        <v>10000</v>
      </c>
      <c r="G27" s="41">
        <v>48139</v>
      </c>
      <c r="H27" s="41"/>
      <c r="I27" s="41"/>
      <c r="J27" s="41">
        <v>117319</v>
      </c>
      <c r="K27" s="42">
        <f t="shared" si="0"/>
        <v>1483355</v>
      </c>
      <c r="L27" s="41">
        <v>90747</v>
      </c>
      <c r="M27" s="41">
        <v>6</v>
      </c>
      <c r="N27" s="41">
        <v>7</v>
      </c>
    </row>
    <row r="28" spans="1:14" ht="12.75">
      <c r="A28" s="39" t="s">
        <v>36</v>
      </c>
      <c r="B28" s="40">
        <v>87</v>
      </c>
      <c r="C28" s="41">
        <v>228200</v>
      </c>
      <c r="D28" s="41"/>
      <c r="E28" s="41"/>
      <c r="F28" s="41"/>
      <c r="G28" s="41">
        <v>4197</v>
      </c>
      <c r="H28" s="41"/>
      <c r="I28" s="41"/>
      <c r="J28" s="41">
        <v>19017</v>
      </c>
      <c r="K28" s="42">
        <f t="shared" si="0"/>
        <v>251414</v>
      </c>
      <c r="L28" s="41">
        <v>15000</v>
      </c>
      <c r="M28" s="41">
        <v>1</v>
      </c>
      <c r="N28" s="41">
        <v>2</v>
      </c>
    </row>
    <row r="29" spans="1:14" ht="12.75">
      <c r="A29" s="39" t="s">
        <v>37</v>
      </c>
      <c r="B29" s="40">
        <v>88</v>
      </c>
      <c r="C29" s="41">
        <v>1412815</v>
      </c>
      <c r="D29" s="41"/>
      <c r="E29" s="41"/>
      <c r="F29" s="41">
        <v>58095</v>
      </c>
      <c r="G29" s="41">
        <v>80000</v>
      </c>
      <c r="H29" s="41"/>
      <c r="I29" s="41"/>
      <c r="J29" s="41">
        <v>120630</v>
      </c>
      <c r="K29" s="42">
        <f t="shared" si="0"/>
        <v>1671540</v>
      </c>
      <c r="L29" s="41">
        <v>130000</v>
      </c>
      <c r="M29" s="41">
        <v>6</v>
      </c>
      <c r="N29" s="41">
        <v>5</v>
      </c>
    </row>
    <row r="30" spans="1:14" ht="12.75">
      <c r="A30" s="39" t="s">
        <v>40</v>
      </c>
      <c r="B30" s="40">
        <v>89</v>
      </c>
      <c r="C30" s="41">
        <v>2516082</v>
      </c>
      <c r="D30" s="41"/>
      <c r="E30" s="41"/>
      <c r="F30" s="41">
        <v>37619</v>
      </c>
      <c r="G30" s="41">
        <v>80000</v>
      </c>
      <c r="H30" s="41">
        <v>74746</v>
      </c>
      <c r="I30" s="41"/>
      <c r="J30" s="41">
        <v>214436</v>
      </c>
      <c r="K30" s="42">
        <f t="shared" si="0"/>
        <v>2922883</v>
      </c>
      <c r="L30" s="41">
        <v>343248</v>
      </c>
      <c r="M30" s="41">
        <v>8</v>
      </c>
      <c r="N30" s="41">
        <v>6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9201469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115714</v>
      </c>
      <c r="G32" s="45">
        <f t="shared" si="1"/>
        <v>315247</v>
      </c>
      <c r="H32" s="45">
        <f t="shared" si="1"/>
        <v>74746</v>
      </c>
      <c r="I32" s="45">
        <f t="shared" si="1"/>
        <v>0</v>
      </c>
      <c r="J32" s="45">
        <f t="shared" si="1"/>
        <v>754234</v>
      </c>
      <c r="K32" s="42">
        <f t="shared" si="0"/>
        <v>10461410</v>
      </c>
      <c r="L32" s="45">
        <f>SUM(L12:L31)</f>
        <v>1221434</v>
      </c>
      <c r="M32" s="45">
        <f>SUM(M12:M31)</f>
        <v>54</v>
      </c>
      <c r="N32" s="45">
        <f>SUM(N12:N31)</f>
        <v>53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/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36718</v>
      </c>
      <c r="E42" s="41">
        <v>92760</v>
      </c>
      <c r="F42" s="41"/>
      <c r="G42" s="41">
        <v>102423</v>
      </c>
      <c r="H42" s="41"/>
      <c r="I42" s="41"/>
      <c r="J42" s="41">
        <v>45092</v>
      </c>
      <c r="K42" s="42">
        <f t="shared" si="0"/>
        <v>586193</v>
      </c>
      <c r="L42" s="41">
        <v>15000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869630</v>
      </c>
      <c r="D43" s="41">
        <v>85804</v>
      </c>
      <c r="E43" s="41">
        <v>260889</v>
      </c>
      <c r="F43" s="41">
        <v>28988</v>
      </c>
      <c r="G43" s="41">
        <v>191511</v>
      </c>
      <c r="H43" s="41">
        <v>9662</v>
      </c>
      <c r="I43" s="41"/>
      <c r="J43" s="41">
        <v>119735</v>
      </c>
      <c r="K43" s="42">
        <f t="shared" si="0"/>
        <v>1566219</v>
      </c>
      <c r="L43" s="41">
        <v>64325</v>
      </c>
      <c r="M43" s="41">
        <v>3</v>
      </c>
      <c r="N43" s="41">
        <v>2</v>
      </c>
    </row>
    <row r="44" spans="1:14" ht="12.75">
      <c r="A44" s="48" t="s">
        <v>61</v>
      </c>
      <c r="B44" s="40">
        <v>115</v>
      </c>
      <c r="C44" s="41">
        <v>3517154</v>
      </c>
      <c r="D44" s="41">
        <v>335875</v>
      </c>
      <c r="E44" s="41">
        <v>1055145</v>
      </c>
      <c r="F44" s="41">
        <v>123680</v>
      </c>
      <c r="G44" s="41">
        <v>386499</v>
      </c>
      <c r="H44" s="41"/>
      <c r="I44" s="41"/>
      <c r="J44" s="41">
        <v>381220</v>
      </c>
      <c r="K44" s="42">
        <f t="shared" si="0"/>
        <v>5799573</v>
      </c>
      <c r="L44" s="41">
        <v>189267</v>
      </c>
      <c r="M44" s="41">
        <v>13</v>
      </c>
      <c r="N44" s="41">
        <v>13</v>
      </c>
    </row>
    <row r="45" spans="1:14" ht="12.75">
      <c r="A45" s="48" t="s">
        <v>62</v>
      </c>
      <c r="B45" s="40">
        <v>119</v>
      </c>
      <c r="C45" s="41">
        <v>10771783</v>
      </c>
      <c r="D45" s="41">
        <v>1265129</v>
      </c>
      <c r="E45" s="41">
        <v>3119940</v>
      </c>
      <c r="F45" s="41">
        <v>473465</v>
      </c>
      <c r="G45" s="41">
        <v>299584</v>
      </c>
      <c r="H45" s="41">
        <v>57050</v>
      </c>
      <c r="I45" s="41"/>
      <c r="J45" s="41">
        <v>1238671</v>
      </c>
      <c r="K45" s="42">
        <f t="shared" si="0"/>
        <v>17225622</v>
      </c>
      <c r="L45" s="41">
        <v>1601123</v>
      </c>
      <c r="M45" s="41">
        <v>57</v>
      </c>
      <c r="N45" s="41">
        <v>56</v>
      </c>
    </row>
    <row r="46" spans="1:14" ht="12.75">
      <c r="A46" s="48" t="s">
        <v>63</v>
      </c>
      <c r="B46" s="40">
        <v>120</v>
      </c>
      <c r="C46" s="41">
        <v>38675806</v>
      </c>
      <c r="D46" s="41">
        <v>5411103</v>
      </c>
      <c r="E46" s="41">
        <v>5826900</v>
      </c>
      <c r="F46" s="41">
        <v>129479</v>
      </c>
      <c r="G46" s="41">
        <v>3582670</v>
      </c>
      <c r="H46" s="41">
        <v>5278799</v>
      </c>
      <c r="I46" s="41"/>
      <c r="J46" s="41">
        <v>4306808</v>
      </c>
      <c r="K46" s="42">
        <f t="shared" si="0"/>
        <v>63211565</v>
      </c>
      <c r="L46" s="41">
        <v>11949188</v>
      </c>
      <c r="M46" s="41">
        <v>367</v>
      </c>
      <c r="N46" s="41">
        <v>393</v>
      </c>
    </row>
    <row r="47" spans="1:14" ht="12.75">
      <c r="A47" s="44" t="s">
        <v>74</v>
      </c>
      <c r="B47" s="45">
        <v>121</v>
      </c>
      <c r="C47" s="45">
        <f>SUM(C40:C46)</f>
        <v>54143573</v>
      </c>
      <c r="D47" s="45">
        <f aca="true" t="shared" si="3" ref="D47:J47">SUM(D40:D46)</f>
        <v>7134629</v>
      </c>
      <c r="E47" s="45">
        <f t="shared" si="3"/>
        <v>10355634</v>
      </c>
      <c r="F47" s="45">
        <f t="shared" si="3"/>
        <v>755612</v>
      </c>
      <c r="G47" s="45">
        <f t="shared" si="3"/>
        <v>4562687</v>
      </c>
      <c r="H47" s="45">
        <f t="shared" si="3"/>
        <v>5345511</v>
      </c>
      <c r="I47" s="45">
        <f t="shared" si="3"/>
        <v>0</v>
      </c>
      <c r="J47" s="45">
        <f t="shared" si="3"/>
        <v>6091526</v>
      </c>
      <c r="K47" s="42">
        <f t="shared" si="0"/>
        <v>88389172</v>
      </c>
      <c r="L47" s="45">
        <f>SUM(L40:L46)</f>
        <v>13818903</v>
      </c>
      <c r="M47" s="45">
        <f>SUM(M40:M46)</f>
        <v>441</v>
      </c>
      <c r="N47" s="45">
        <f>SUM(N40:N46)</f>
        <v>465</v>
      </c>
    </row>
    <row r="48" spans="1:14" ht="12.75">
      <c r="A48" s="44" t="s">
        <v>119</v>
      </c>
      <c r="B48" s="45">
        <v>152</v>
      </c>
      <c r="C48" s="45">
        <f>C32+C39+C47</f>
        <v>63345042</v>
      </c>
      <c r="D48" s="45">
        <f aca="true" t="shared" si="4" ref="D48:J48">D32+D39+D47</f>
        <v>7134629</v>
      </c>
      <c r="E48" s="45">
        <f t="shared" si="4"/>
        <v>10355634</v>
      </c>
      <c r="F48" s="45">
        <f t="shared" si="4"/>
        <v>871326</v>
      </c>
      <c r="G48" s="45">
        <f t="shared" si="4"/>
        <v>4877934</v>
      </c>
      <c r="H48" s="45">
        <f t="shared" si="4"/>
        <v>5420257</v>
      </c>
      <c r="I48" s="45">
        <f t="shared" si="4"/>
        <v>0</v>
      </c>
      <c r="J48" s="45">
        <f t="shared" si="4"/>
        <v>6845760</v>
      </c>
      <c r="K48" s="42">
        <f t="shared" si="0"/>
        <v>98850582</v>
      </c>
      <c r="L48" s="45">
        <f>L32+L39+L47</f>
        <v>15040337</v>
      </c>
      <c r="M48" s="45">
        <f>M32+M39+M47</f>
        <v>495</v>
      </c>
      <c r="N48" s="45">
        <f>N32+N39+N47</f>
        <v>518</v>
      </c>
    </row>
    <row r="49" spans="1:14" ht="12.75">
      <c r="A49" s="44" t="s">
        <v>51</v>
      </c>
      <c r="B49" s="45">
        <v>158</v>
      </c>
      <c r="C49" s="49">
        <v>141900</v>
      </c>
      <c r="D49" s="49"/>
      <c r="E49" s="49"/>
      <c r="F49" s="49"/>
      <c r="G49" s="49"/>
      <c r="H49" s="49"/>
      <c r="I49" s="49"/>
      <c r="J49" s="49">
        <v>11825</v>
      </c>
      <c r="K49" s="42">
        <f t="shared" si="0"/>
        <v>153725</v>
      </c>
      <c r="L49" s="49">
        <v>15450</v>
      </c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63486942</v>
      </c>
      <c r="D50" s="45">
        <f aca="true" t="shared" si="5" ref="D50:J50">D48+D49</f>
        <v>7134629</v>
      </c>
      <c r="E50" s="45">
        <f t="shared" si="5"/>
        <v>10355634</v>
      </c>
      <c r="F50" s="45">
        <f t="shared" si="5"/>
        <v>871326</v>
      </c>
      <c r="G50" s="45">
        <f t="shared" si="5"/>
        <v>4877934</v>
      </c>
      <c r="H50" s="45">
        <f t="shared" si="5"/>
        <v>5420257</v>
      </c>
      <c r="I50" s="45">
        <f t="shared" si="5"/>
        <v>0</v>
      </c>
      <c r="J50" s="45">
        <f t="shared" si="5"/>
        <v>6857585</v>
      </c>
      <c r="K50" s="42">
        <f t="shared" si="0"/>
        <v>99004307</v>
      </c>
      <c r="L50" s="45">
        <f>L48+L49</f>
        <v>15055787</v>
      </c>
      <c r="M50" s="45">
        <f>M48+M49</f>
        <v>497</v>
      </c>
      <c r="N50" s="45">
        <f>N48+N49</f>
        <v>520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 t="s">
        <v>63</v>
      </c>
      <c r="B55" s="55">
        <f>IF(A55="","",VLOOKUP(A55,$A$12:$B$50,2,FALSE))</f>
        <v>120</v>
      </c>
      <c r="C55" s="55">
        <v>36997</v>
      </c>
      <c r="D55" s="55">
        <v>433</v>
      </c>
      <c r="E55" s="55">
        <v>-5135</v>
      </c>
      <c r="F55" s="55"/>
      <c r="G55" s="55">
        <v>20052</v>
      </c>
      <c r="H55" s="55">
        <v>17499</v>
      </c>
      <c r="I55" s="55"/>
      <c r="J55" s="55">
        <v>44468</v>
      </c>
      <c r="K55" s="113">
        <f>SUM(C55:J55)</f>
        <v>114314</v>
      </c>
      <c r="L55" s="55">
        <v>411200</v>
      </c>
      <c r="M55" s="56">
        <v>4</v>
      </c>
      <c r="N55" s="114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5"/>
      <c r="L56" s="59"/>
      <c r="M56" s="60"/>
      <c r="N56" s="114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5"/>
      <c r="L57" s="59"/>
      <c r="M57" s="60"/>
      <c r="N57" s="114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6" t="s">
        <v>217</v>
      </c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H4" sqref="H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 t="s">
        <v>212</v>
      </c>
      <c r="I2" s="189"/>
    </row>
    <row r="3" spans="1:9" ht="12.75">
      <c r="A3" s="3"/>
      <c r="G3" s="5" t="s">
        <v>77</v>
      </c>
      <c r="H3" s="188" t="s">
        <v>210</v>
      </c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170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53556</v>
      </c>
      <c r="D22" s="41"/>
      <c r="E22" s="41">
        <v>5540</v>
      </c>
      <c r="F22" s="41">
        <v>1950</v>
      </c>
      <c r="G22" s="41"/>
      <c r="H22" s="41"/>
      <c r="I22" s="41"/>
      <c r="J22" s="42">
        <f t="shared" si="0"/>
        <v>61046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318168</v>
      </c>
      <c r="D24" s="41"/>
      <c r="E24" s="41">
        <v>32914</v>
      </c>
      <c r="F24" s="41">
        <v>12480</v>
      </c>
      <c r="G24" s="41"/>
      <c r="H24" s="41"/>
      <c r="I24" s="41"/>
      <c r="J24" s="42">
        <f t="shared" si="0"/>
        <v>363562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1027088</v>
      </c>
      <c r="D25" s="41"/>
      <c r="E25" s="41">
        <v>106047</v>
      </c>
      <c r="F25" s="41">
        <v>39130</v>
      </c>
      <c r="G25" s="41"/>
      <c r="H25" s="41"/>
      <c r="I25" s="41"/>
      <c r="J25" s="42">
        <f t="shared" si="0"/>
        <v>1172265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478757</v>
      </c>
      <c r="D27" s="41"/>
      <c r="E27" s="41">
        <v>49527</v>
      </c>
      <c r="F27" s="41">
        <v>11375</v>
      </c>
      <c r="G27" s="41"/>
      <c r="H27" s="41"/>
      <c r="I27" s="41"/>
      <c r="J27" s="42">
        <f t="shared" si="0"/>
        <v>539659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77260</v>
      </c>
      <c r="D28" s="41"/>
      <c r="E28" s="41">
        <v>7993</v>
      </c>
      <c r="F28" s="41">
        <v>1950</v>
      </c>
      <c r="G28" s="41"/>
      <c r="H28" s="41"/>
      <c r="I28" s="41"/>
      <c r="J28" s="42">
        <f t="shared" si="0"/>
        <v>87203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530947</v>
      </c>
      <c r="D29" s="41"/>
      <c r="E29" s="41">
        <v>54926</v>
      </c>
      <c r="F29" s="41">
        <v>11700</v>
      </c>
      <c r="G29" s="41"/>
      <c r="H29" s="41"/>
      <c r="I29" s="41"/>
      <c r="J29" s="42">
        <f t="shared" si="0"/>
        <v>597573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986331</v>
      </c>
      <c r="D30" s="41"/>
      <c r="E30" s="41">
        <v>97985</v>
      </c>
      <c r="F30" s="41">
        <v>15275</v>
      </c>
      <c r="G30" s="41"/>
      <c r="H30" s="41"/>
      <c r="I30" s="41"/>
      <c r="J30" s="42">
        <f t="shared" si="0"/>
        <v>1099591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3472107</v>
      </c>
      <c r="D32" s="45">
        <f>SUM(D12:D31)</f>
        <v>0</v>
      </c>
      <c r="E32" s="45">
        <f t="shared" si="1"/>
        <v>354932</v>
      </c>
      <c r="F32" s="45">
        <f t="shared" si="1"/>
        <v>93860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3920899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174346</v>
      </c>
      <c r="D42" s="41"/>
      <c r="E42" s="41">
        <v>18036</v>
      </c>
      <c r="F42" s="41">
        <v>1950</v>
      </c>
      <c r="G42" s="41"/>
      <c r="H42" s="41"/>
      <c r="I42" s="41"/>
      <c r="J42" s="42">
        <f t="shared" si="0"/>
        <v>194332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472856</v>
      </c>
      <c r="D43" s="41"/>
      <c r="E43" s="41">
        <v>48916</v>
      </c>
      <c r="F43" s="41">
        <v>5135</v>
      </c>
      <c r="G43" s="41"/>
      <c r="H43" s="41"/>
      <c r="I43" s="41"/>
      <c r="J43" s="42">
        <f t="shared" si="0"/>
        <v>526907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1736763</v>
      </c>
      <c r="D44" s="41"/>
      <c r="E44" s="41">
        <v>179667</v>
      </c>
      <c r="F44" s="41">
        <v>20865</v>
      </c>
      <c r="G44" s="41"/>
      <c r="H44" s="41"/>
      <c r="I44" s="41"/>
      <c r="J44" s="42">
        <f t="shared" si="0"/>
        <v>1937295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5462007</v>
      </c>
      <c r="D45" s="41"/>
      <c r="E45" s="41">
        <v>551530</v>
      </c>
      <c r="F45" s="41">
        <v>99450</v>
      </c>
      <c r="G45" s="41"/>
      <c r="H45" s="41"/>
      <c r="I45" s="41"/>
      <c r="J45" s="42">
        <f t="shared" si="0"/>
        <v>6112987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22327843</v>
      </c>
      <c r="D46" s="41"/>
      <c r="E46" s="41">
        <v>2264459</v>
      </c>
      <c r="F46" s="41">
        <v>634270</v>
      </c>
      <c r="G46" s="41"/>
      <c r="H46" s="41"/>
      <c r="I46" s="41"/>
      <c r="J46" s="42">
        <f t="shared" si="0"/>
        <v>25226572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30173815</v>
      </c>
      <c r="D47" s="45">
        <f>SUM(D40:D46)</f>
        <v>0</v>
      </c>
      <c r="E47" s="45">
        <f t="shared" si="3"/>
        <v>3062608</v>
      </c>
      <c r="F47" s="45">
        <f t="shared" si="3"/>
        <v>761670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33998093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33645922</v>
      </c>
      <c r="D48" s="45">
        <f>D32+D39+D47</f>
        <v>0</v>
      </c>
      <c r="E48" s="45">
        <f t="shared" si="4"/>
        <v>3417540</v>
      </c>
      <c r="F48" s="45">
        <f t="shared" si="4"/>
        <v>855530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37918992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>
        <v>49061</v>
      </c>
      <c r="D49" s="49"/>
      <c r="E49" s="49">
        <v>5076</v>
      </c>
      <c r="F49" s="49">
        <v>1999</v>
      </c>
      <c r="G49" s="49"/>
      <c r="H49" s="49"/>
      <c r="I49" s="49"/>
      <c r="J49" s="42">
        <f t="shared" si="0"/>
        <v>56136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33694983</v>
      </c>
      <c r="D50" s="45">
        <f>D48+D49</f>
        <v>0</v>
      </c>
      <c r="E50" s="45">
        <f t="shared" si="5"/>
        <v>3422616</v>
      </c>
      <c r="F50" s="45">
        <f t="shared" si="5"/>
        <v>857529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37975128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483189</v>
      </c>
      <c r="D55" s="55"/>
      <c r="E55" s="55">
        <v>25699</v>
      </c>
      <c r="F55" s="55">
        <v>-1755</v>
      </c>
      <c r="G55" s="55"/>
      <c r="H55" s="55"/>
      <c r="I55" s="55"/>
      <c r="J55" s="125">
        <f>SUM(C55:I55)</f>
        <v>507133</v>
      </c>
      <c r="K55" s="55">
        <v>38</v>
      </c>
      <c r="L55" s="56">
        <v>30</v>
      </c>
      <c r="M55" s="126"/>
      <c r="N55" s="109"/>
      <c r="O55" s="111"/>
      <c r="P55" s="127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8"/>
      <c r="K56" s="59"/>
      <c r="L56" s="60"/>
      <c r="M56" s="126"/>
      <c r="N56" s="109"/>
      <c r="O56" s="111"/>
      <c r="P56" s="127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6"/>
      <c r="N57" s="109"/>
      <c r="O57" s="111"/>
      <c r="P57" s="127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6"/>
      <c r="N58" s="109"/>
      <c r="O58" s="129"/>
      <c r="P58" s="43"/>
    </row>
    <row r="60" spans="1:6" ht="12.75">
      <c r="A60" s="61" t="s">
        <v>21</v>
      </c>
      <c r="B60" s="176" t="s">
        <v>218</v>
      </c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/>
      <c r="L2" s="189"/>
    </row>
    <row r="3" spans="1:12" ht="12.75">
      <c r="A3" s="3"/>
      <c r="H3" s="4"/>
      <c r="I3" s="4"/>
      <c r="J3" s="5" t="s">
        <v>77</v>
      </c>
      <c r="K3" s="188"/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94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3"/>
      <c r="L55" s="55"/>
      <c r="M55" s="56"/>
      <c r="N55" s="114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5"/>
      <c r="L56" s="59"/>
      <c r="M56" s="60"/>
      <c r="N56" s="114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5"/>
      <c r="L57" s="59"/>
      <c r="M57" s="60"/>
      <c r="N57" s="114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6"/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/>
      <c r="I2" s="189"/>
    </row>
    <row r="3" spans="1:9" ht="12.75">
      <c r="A3" s="3"/>
      <c r="G3" s="5" t="s">
        <v>77</v>
      </c>
      <c r="H3" s="188"/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171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5"/>
      <c r="K55" s="55"/>
      <c r="L55" s="56"/>
      <c r="M55" s="126"/>
      <c r="N55" s="109"/>
      <c r="O55" s="111"/>
      <c r="P55" s="127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8"/>
      <c r="K56" s="59"/>
      <c r="L56" s="60"/>
      <c r="M56" s="126"/>
      <c r="N56" s="109"/>
      <c r="O56" s="111"/>
      <c r="P56" s="127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6"/>
      <c r="N57" s="109"/>
      <c r="O57" s="111"/>
      <c r="P57" s="127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6"/>
      <c r="N58" s="109"/>
      <c r="O58" s="129"/>
      <c r="P58" s="43"/>
    </row>
    <row r="60" spans="1:6" ht="12.75">
      <c r="A60" s="61" t="s">
        <v>21</v>
      </c>
      <c r="B60" s="176"/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1"/>
  <sheetViews>
    <sheetView zoomScale="75" zoomScaleNormal="75" zoomScalePageLayoutView="0" workbookViewId="0" topLeftCell="A37">
      <selection activeCell="A59" sqref="A5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124</v>
      </c>
    </row>
    <row r="2" spans="1:12" ht="12.75">
      <c r="A2" s="3" t="s">
        <v>71</v>
      </c>
      <c r="H2" s="4"/>
      <c r="I2" s="4"/>
      <c r="J2" s="5" t="s">
        <v>0</v>
      </c>
      <c r="K2" s="188"/>
      <c r="L2" s="189"/>
    </row>
    <row r="3" spans="1:12" ht="12.75">
      <c r="A3" s="3"/>
      <c r="H3" s="4"/>
      <c r="I3" s="4"/>
      <c r="J3" s="5" t="s">
        <v>77</v>
      </c>
      <c r="K3" s="188"/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84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7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>
        <v>2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46421</v>
      </c>
      <c r="D23" s="41"/>
      <c r="E23" s="41"/>
      <c r="F23" s="41"/>
      <c r="G23" s="41">
        <v>9870</v>
      </c>
      <c r="H23" s="41"/>
      <c r="I23" s="41"/>
      <c r="J23" s="41"/>
      <c r="K23" s="42">
        <f t="shared" si="0"/>
        <v>56291</v>
      </c>
      <c r="L23" s="41">
        <v>188651</v>
      </c>
      <c r="M23" s="41">
        <v>1</v>
      </c>
      <c r="N23" s="41"/>
    </row>
    <row r="24" spans="1:14" ht="12.75">
      <c r="A24" s="39" t="s">
        <v>32</v>
      </c>
      <c r="B24" s="40">
        <v>83</v>
      </c>
      <c r="C24" s="41">
        <v>856365</v>
      </c>
      <c r="D24" s="41"/>
      <c r="E24" s="41"/>
      <c r="F24" s="41"/>
      <c r="G24" s="41">
        <v>62592</v>
      </c>
      <c r="H24" s="41"/>
      <c r="I24" s="41"/>
      <c r="J24" s="41"/>
      <c r="K24" s="42">
        <f t="shared" si="0"/>
        <v>918957</v>
      </c>
      <c r="L24" s="41">
        <v>273256</v>
      </c>
      <c r="M24" s="41">
        <v>8</v>
      </c>
      <c r="N24" s="41">
        <v>6</v>
      </c>
    </row>
    <row r="25" spans="1:14" ht="12.75">
      <c r="A25" s="39" t="s">
        <v>33</v>
      </c>
      <c r="B25" s="40">
        <v>84</v>
      </c>
      <c r="C25" s="41">
        <v>2555977</v>
      </c>
      <c r="D25" s="41"/>
      <c r="E25" s="41"/>
      <c r="F25" s="41">
        <v>9800</v>
      </c>
      <c r="G25" s="41"/>
      <c r="H25" s="41"/>
      <c r="I25" s="41"/>
      <c r="J25" s="41"/>
      <c r="K25" s="42">
        <f t="shared" si="0"/>
        <v>2565777</v>
      </c>
      <c r="L25" s="41">
        <v>49063</v>
      </c>
      <c r="M25" s="41">
        <v>21</v>
      </c>
      <c r="N25" s="41">
        <v>23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>
        <v>0</v>
      </c>
    </row>
    <row r="27" spans="1:14" ht="12.75">
      <c r="A27" s="39" t="s">
        <v>35</v>
      </c>
      <c r="B27" s="40">
        <v>86</v>
      </c>
      <c r="C27" s="41">
        <v>1564720</v>
      </c>
      <c r="D27" s="41"/>
      <c r="E27" s="41"/>
      <c r="F27" s="41">
        <v>19600</v>
      </c>
      <c r="G27" s="41">
        <v>17785</v>
      </c>
      <c r="H27" s="41"/>
      <c r="I27" s="41"/>
      <c r="J27" s="41"/>
      <c r="K27" s="42">
        <f t="shared" si="0"/>
        <v>1602105</v>
      </c>
      <c r="L27" s="41">
        <v>16399</v>
      </c>
      <c r="M27" s="41">
        <v>7</v>
      </c>
      <c r="N27" s="41">
        <v>7</v>
      </c>
    </row>
    <row r="28" spans="1:14" ht="12.75">
      <c r="A28" s="39" t="s">
        <v>36</v>
      </c>
      <c r="B28" s="40">
        <v>87</v>
      </c>
      <c r="C28" s="41">
        <v>434900</v>
      </c>
      <c r="D28" s="41"/>
      <c r="E28" s="41"/>
      <c r="F28" s="41"/>
      <c r="G28" s="41">
        <v>9853</v>
      </c>
      <c r="H28" s="41"/>
      <c r="I28" s="41"/>
      <c r="J28" s="41"/>
      <c r="K28" s="42">
        <f t="shared" si="0"/>
        <v>444753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>
        <v>1644772</v>
      </c>
      <c r="D29" s="41"/>
      <c r="E29" s="41"/>
      <c r="F29" s="41">
        <v>57866</v>
      </c>
      <c r="G29" s="41">
        <v>39200</v>
      </c>
      <c r="H29" s="41"/>
      <c r="I29" s="41"/>
      <c r="J29" s="41"/>
      <c r="K29" s="42">
        <f t="shared" si="0"/>
        <v>1741838</v>
      </c>
      <c r="L29" s="41">
        <v>13106</v>
      </c>
      <c r="M29" s="41">
        <v>7</v>
      </c>
      <c r="N29" s="41">
        <v>5</v>
      </c>
    </row>
    <row r="30" spans="1:14" ht="12.75">
      <c r="A30" s="39" t="s">
        <v>40</v>
      </c>
      <c r="B30" s="40">
        <v>89</v>
      </c>
      <c r="C30" s="41">
        <v>1914300</v>
      </c>
      <c r="D30" s="41"/>
      <c r="E30" s="41"/>
      <c r="F30" s="41">
        <v>29400</v>
      </c>
      <c r="G30" s="41">
        <v>78400</v>
      </c>
      <c r="H30" s="41">
        <v>79320</v>
      </c>
      <c r="I30" s="41"/>
      <c r="J30" s="41"/>
      <c r="K30" s="42">
        <f t="shared" si="0"/>
        <v>2101420</v>
      </c>
      <c r="L30" s="41">
        <v>215540</v>
      </c>
      <c r="M30" s="41">
        <v>6</v>
      </c>
      <c r="N30" s="41">
        <v>6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9017455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116666</v>
      </c>
      <c r="G32" s="45">
        <f t="shared" si="1"/>
        <v>217700</v>
      </c>
      <c r="H32" s="45">
        <f t="shared" si="1"/>
        <v>79320</v>
      </c>
      <c r="I32" s="45">
        <f t="shared" si="1"/>
        <v>0</v>
      </c>
      <c r="J32" s="45">
        <f t="shared" si="1"/>
        <v>0</v>
      </c>
      <c r="K32" s="42">
        <f t="shared" si="0"/>
        <v>9431141</v>
      </c>
      <c r="L32" s="45">
        <f>SUM(L12:L31)</f>
        <v>756015</v>
      </c>
      <c r="M32" s="45">
        <f>SUM(M12:M31)</f>
        <v>52</v>
      </c>
      <c r="N32" s="45">
        <f>SUM(N12:N31)</f>
        <v>53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382720</v>
      </c>
      <c r="D42" s="41">
        <v>34960</v>
      </c>
      <c r="E42" s="41">
        <v>114816</v>
      </c>
      <c r="F42" s="41"/>
      <c r="G42" s="41">
        <v>124016</v>
      </c>
      <c r="H42" s="41"/>
      <c r="I42" s="41"/>
      <c r="J42" s="41"/>
      <c r="K42" s="42">
        <f t="shared" si="0"/>
        <v>656512</v>
      </c>
      <c r="L42" s="41">
        <v>400000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552000</v>
      </c>
      <c r="D43" s="41">
        <v>55200</v>
      </c>
      <c r="E43" s="41">
        <v>165600</v>
      </c>
      <c r="F43" s="41">
        <v>18400</v>
      </c>
      <c r="G43" s="41">
        <v>121440</v>
      </c>
      <c r="H43" s="41"/>
      <c r="I43" s="41"/>
      <c r="J43" s="41"/>
      <c r="K43" s="42">
        <f t="shared" si="0"/>
        <v>912640</v>
      </c>
      <c r="L43" s="41">
        <v>36800</v>
      </c>
      <c r="M43" s="41">
        <v>3</v>
      </c>
      <c r="N43" s="41">
        <v>2</v>
      </c>
    </row>
    <row r="44" spans="1:14" ht="12.75">
      <c r="A44" s="48" t="s">
        <v>61</v>
      </c>
      <c r="B44" s="40">
        <v>115</v>
      </c>
      <c r="C44" s="41">
        <v>2829043</v>
      </c>
      <c r="D44" s="41">
        <v>264592</v>
      </c>
      <c r="E44" s="41">
        <v>848713</v>
      </c>
      <c r="F44" s="41">
        <v>95680</v>
      </c>
      <c r="G44" s="41">
        <v>307403</v>
      </c>
      <c r="H44" s="41"/>
      <c r="I44" s="41"/>
      <c r="J44" s="41">
        <v>227975</v>
      </c>
      <c r="K44" s="42">
        <f t="shared" si="0"/>
        <v>4573406</v>
      </c>
      <c r="L44" s="41">
        <v>499368</v>
      </c>
      <c r="M44" s="41">
        <v>12</v>
      </c>
      <c r="N44" s="41">
        <v>13</v>
      </c>
    </row>
    <row r="45" spans="1:14" ht="12.75">
      <c r="A45" s="48" t="s">
        <v>62</v>
      </c>
      <c r="B45" s="40">
        <v>119</v>
      </c>
      <c r="C45" s="41">
        <v>9989361</v>
      </c>
      <c r="D45" s="41">
        <v>1127762</v>
      </c>
      <c r="E45" s="41">
        <v>2792292</v>
      </c>
      <c r="F45" s="41">
        <v>314640</v>
      </c>
      <c r="G45" s="41">
        <v>265328</v>
      </c>
      <c r="H45" s="41">
        <v>18400</v>
      </c>
      <c r="I45" s="41"/>
      <c r="J45" s="41">
        <v>58196</v>
      </c>
      <c r="K45" s="42">
        <f t="shared" si="0"/>
        <v>14565979</v>
      </c>
      <c r="L45" s="41">
        <v>1130320</v>
      </c>
      <c r="M45" s="41">
        <v>57</v>
      </c>
      <c r="N45" s="41">
        <v>56</v>
      </c>
    </row>
    <row r="46" spans="1:14" ht="12.75">
      <c r="A46" s="48" t="s">
        <v>63</v>
      </c>
      <c r="B46" s="40">
        <v>120</v>
      </c>
      <c r="C46" s="41">
        <v>33343828</v>
      </c>
      <c r="D46" s="41">
        <v>4653667</v>
      </c>
      <c r="E46" s="41">
        <v>4986953</v>
      </c>
      <c r="F46" s="41">
        <v>134320</v>
      </c>
      <c r="G46" s="41">
        <v>3201036</v>
      </c>
      <c r="H46" s="41">
        <v>496520</v>
      </c>
      <c r="I46" s="41"/>
      <c r="J46" s="41"/>
      <c r="K46" s="42">
        <f t="shared" si="0"/>
        <v>46816324</v>
      </c>
      <c r="L46" s="41">
        <v>6219519</v>
      </c>
      <c r="M46" s="41">
        <v>332</v>
      </c>
      <c r="N46" s="41">
        <v>393</v>
      </c>
    </row>
    <row r="47" spans="1:14" s="46" customFormat="1" ht="12.75">
      <c r="A47" s="44" t="s">
        <v>74</v>
      </c>
      <c r="B47" s="45">
        <v>121</v>
      </c>
      <c r="C47" s="45">
        <f>SUM(C40:C46)</f>
        <v>47096952</v>
      </c>
      <c r="D47" s="45">
        <f aca="true" t="shared" si="3" ref="D47:J47">SUM(D40:D46)</f>
        <v>6136181</v>
      </c>
      <c r="E47" s="45">
        <f t="shared" si="3"/>
        <v>8908374</v>
      </c>
      <c r="F47" s="45">
        <f t="shared" si="3"/>
        <v>563040</v>
      </c>
      <c r="G47" s="45">
        <f t="shared" si="3"/>
        <v>4019223</v>
      </c>
      <c r="H47" s="45">
        <f t="shared" si="3"/>
        <v>514920</v>
      </c>
      <c r="I47" s="45">
        <f t="shared" si="3"/>
        <v>0</v>
      </c>
      <c r="J47" s="45">
        <f t="shared" si="3"/>
        <v>286171</v>
      </c>
      <c r="K47" s="42">
        <f t="shared" si="0"/>
        <v>67524861</v>
      </c>
      <c r="L47" s="45">
        <f>SUM(L40:L46)</f>
        <v>8286007</v>
      </c>
      <c r="M47" s="45">
        <f>SUM(M40:M46)</f>
        <v>405</v>
      </c>
      <c r="N47" s="45">
        <f>SUM(N40:N46)</f>
        <v>465</v>
      </c>
    </row>
    <row r="48" spans="1:14" s="46" customFormat="1" ht="12.75">
      <c r="A48" s="44" t="s">
        <v>119</v>
      </c>
      <c r="B48" s="45">
        <v>152</v>
      </c>
      <c r="C48" s="45">
        <f>C32+C39+C47</f>
        <v>56114407</v>
      </c>
      <c r="D48" s="45">
        <f aca="true" t="shared" si="4" ref="D48:J48">D32+D39+D47</f>
        <v>6136181</v>
      </c>
      <c r="E48" s="45">
        <f t="shared" si="4"/>
        <v>8908374</v>
      </c>
      <c r="F48" s="45">
        <f t="shared" si="4"/>
        <v>679706</v>
      </c>
      <c r="G48" s="45">
        <f t="shared" si="4"/>
        <v>4236923</v>
      </c>
      <c r="H48" s="45">
        <f t="shared" si="4"/>
        <v>594240</v>
      </c>
      <c r="I48" s="45">
        <f t="shared" si="4"/>
        <v>0</v>
      </c>
      <c r="J48" s="45">
        <f t="shared" si="4"/>
        <v>286171</v>
      </c>
      <c r="K48" s="42">
        <f t="shared" si="0"/>
        <v>76956002</v>
      </c>
      <c r="L48" s="45">
        <f>L32+L39+L47</f>
        <v>9042022</v>
      </c>
      <c r="M48" s="45">
        <f>M32+M39+M47</f>
        <v>457</v>
      </c>
      <c r="N48" s="45">
        <f>N32+N39+N47</f>
        <v>518</v>
      </c>
    </row>
    <row r="49" spans="1:14" s="46" customFormat="1" ht="12.75">
      <c r="A49" s="44" t="s">
        <v>51</v>
      </c>
      <c r="B49" s="45">
        <v>158</v>
      </c>
      <c r="C49" s="49">
        <v>397804</v>
      </c>
      <c r="D49" s="49"/>
      <c r="E49" s="49"/>
      <c r="F49" s="49"/>
      <c r="G49" s="49"/>
      <c r="H49" s="49"/>
      <c r="I49" s="49"/>
      <c r="J49" s="49"/>
      <c r="K49" s="42">
        <f t="shared" si="0"/>
        <v>397804</v>
      </c>
      <c r="L49" s="49"/>
      <c r="M49" s="49">
        <v>5</v>
      </c>
      <c r="N49" s="49">
        <v>2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56512211</v>
      </c>
      <c r="D50" s="45">
        <f t="shared" si="5"/>
        <v>6136181</v>
      </c>
      <c r="E50" s="45">
        <f t="shared" si="5"/>
        <v>8908374</v>
      </c>
      <c r="F50" s="45">
        <f t="shared" si="5"/>
        <v>679706</v>
      </c>
      <c r="G50" s="45">
        <f t="shared" si="5"/>
        <v>4236923</v>
      </c>
      <c r="H50" s="45">
        <f t="shared" si="5"/>
        <v>594240</v>
      </c>
      <c r="I50" s="45">
        <f t="shared" si="5"/>
        <v>0</v>
      </c>
      <c r="J50" s="45">
        <f t="shared" si="5"/>
        <v>286171</v>
      </c>
      <c r="K50" s="42">
        <f t="shared" si="0"/>
        <v>77353806</v>
      </c>
      <c r="L50" s="45">
        <f>L48+L49</f>
        <v>9042022</v>
      </c>
      <c r="M50" s="45">
        <f>M48+M49</f>
        <v>462</v>
      </c>
      <c r="N50" s="45">
        <f>N48+N49</f>
        <v>520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81" t="s">
        <v>163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3"/>
    </row>
    <row r="53" spans="1:13" ht="12.75">
      <c r="A53" s="179" t="s">
        <v>3</v>
      </c>
      <c r="B53" s="131" t="s">
        <v>49</v>
      </c>
      <c r="C53" s="131" t="s">
        <v>4</v>
      </c>
      <c r="D53" s="131" t="s">
        <v>5</v>
      </c>
      <c r="E53" s="131" t="s">
        <v>6</v>
      </c>
      <c r="F53" s="131" t="s">
        <v>80</v>
      </c>
      <c r="G53" s="131" t="s">
        <v>81</v>
      </c>
      <c r="H53" s="131" t="s">
        <v>7</v>
      </c>
      <c r="I53" s="131" t="s">
        <v>42</v>
      </c>
      <c r="J53" s="131" t="s">
        <v>78</v>
      </c>
      <c r="K53" s="132" t="s">
        <v>155</v>
      </c>
      <c r="L53" s="132" t="s">
        <v>157</v>
      </c>
      <c r="M53" s="131" t="s">
        <v>159</v>
      </c>
    </row>
    <row r="54" spans="1:13" ht="12.75">
      <c r="A54" s="180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8" t="s">
        <v>63</v>
      </c>
      <c r="B55" s="59">
        <v>120</v>
      </c>
      <c r="C55" s="59">
        <v>69486</v>
      </c>
      <c r="D55" s="59">
        <v>666</v>
      </c>
      <c r="E55" s="59">
        <v>605</v>
      </c>
      <c r="F55" s="59"/>
      <c r="G55" s="59">
        <v>47840</v>
      </c>
      <c r="H55" s="59">
        <v>88</v>
      </c>
      <c r="I55" s="59"/>
      <c r="J55" s="59">
        <v>248617</v>
      </c>
      <c r="K55" s="59">
        <v>367302</v>
      </c>
      <c r="L55" s="59">
        <v>265986</v>
      </c>
      <c r="M55" s="59">
        <v>7</v>
      </c>
      <c r="N55" s="114"/>
      <c r="O55" s="43"/>
    </row>
    <row r="56" spans="1:15" ht="12.75">
      <c r="A56" s="58" t="s">
        <v>62</v>
      </c>
      <c r="B56" s="59">
        <f>IF(A56="","",VLOOKUP(A56,$A$12:$B$50,2,FALSE))</f>
        <v>119</v>
      </c>
      <c r="C56" s="59">
        <v>46438</v>
      </c>
      <c r="D56" s="59">
        <v>6046</v>
      </c>
      <c r="E56" s="59">
        <v>13931</v>
      </c>
      <c r="F56" s="59">
        <v>2629</v>
      </c>
      <c r="G56" s="59">
        <v>1095</v>
      </c>
      <c r="H56" s="59"/>
      <c r="I56" s="59"/>
      <c r="J56" s="59"/>
      <c r="K56" s="115">
        <v>70139</v>
      </c>
      <c r="L56" s="59"/>
      <c r="M56" s="60">
        <v>1</v>
      </c>
      <c r="N56" s="114"/>
      <c r="O56" s="43"/>
    </row>
    <row r="57" spans="1:13" ht="12.75">
      <c r="A57" s="58" t="s">
        <v>32</v>
      </c>
      <c r="B57" s="52">
        <v>24</v>
      </c>
      <c r="C57" s="160">
        <v>28333</v>
      </c>
      <c r="D57" s="52"/>
      <c r="E57" s="52"/>
      <c r="F57" s="52"/>
      <c r="G57" s="52"/>
      <c r="H57" s="52"/>
      <c r="I57" s="52"/>
      <c r="J57" s="160">
        <v>54282</v>
      </c>
      <c r="K57" s="161">
        <v>82615</v>
      </c>
      <c r="L57" s="161">
        <v>51927</v>
      </c>
      <c r="M57" s="162">
        <v>1</v>
      </c>
    </row>
    <row r="59" spans="1:5" ht="12.75">
      <c r="A59" s="61" t="s">
        <v>21</v>
      </c>
      <c r="B59" s="176" t="s">
        <v>211</v>
      </c>
      <c r="C59" s="176"/>
      <c r="D59" s="176"/>
      <c r="E59" s="62"/>
    </row>
    <row r="60" spans="10:11" ht="12.75">
      <c r="J60" s="175"/>
      <c r="K60" s="175"/>
    </row>
    <row r="61" spans="10:11" ht="12.75">
      <c r="J61" s="174" t="s">
        <v>48</v>
      </c>
      <c r="K61" s="174"/>
    </row>
  </sheetData>
  <sheetProtection/>
  <mergeCells count="14"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  <mergeCell ref="J61:K61"/>
    <mergeCell ref="J60:K60"/>
    <mergeCell ref="B59:D59"/>
    <mergeCell ref="C10:D10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7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/>
      <c r="L2" s="189"/>
    </row>
    <row r="3" spans="1:12" ht="12.75">
      <c r="A3" s="3"/>
      <c r="H3" s="4"/>
      <c r="I3" s="4"/>
      <c r="J3" s="5" t="s">
        <v>77</v>
      </c>
      <c r="K3" s="188"/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95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3"/>
      <c r="L55" s="55"/>
      <c r="M55" s="56"/>
      <c r="N55" s="114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5"/>
      <c r="L56" s="59"/>
      <c r="M56" s="60"/>
      <c r="N56" s="114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5"/>
      <c r="L57" s="59"/>
      <c r="M57" s="60"/>
      <c r="N57" s="114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6"/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/>
      <c r="I2" s="189"/>
    </row>
    <row r="3" spans="1:9" ht="12.75">
      <c r="A3" s="3"/>
      <c r="G3" s="5" t="s">
        <v>77</v>
      </c>
      <c r="H3" s="188"/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172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5"/>
      <c r="K55" s="55"/>
      <c r="L55" s="56"/>
      <c r="M55" s="126"/>
      <c r="N55" s="109"/>
      <c r="O55" s="111"/>
      <c r="P55" s="127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8"/>
      <c r="K56" s="59"/>
      <c r="L56" s="60"/>
      <c r="M56" s="126"/>
      <c r="N56" s="109"/>
      <c r="O56" s="111"/>
      <c r="P56" s="127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6"/>
      <c r="N57" s="109"/>
      <c r="O57" s="111"/>
      <c r="P57" s="127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6"/>
      <c r="N58" s="109"/>
      <c r="O58" s="129"/>
      <c r="P58" s="43"/>
    </row>
    <row r="60" spans="1:6" ht="12.75">
      <c r="A60" s="61" t="s">
        <v>21</v>
      </c>
      <c r="B60" s="176"/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/>
      <c r="L2" s="189"/>
    </row>
    <row r="3" spans="1:12" ht="12.75">
      <c r="A3" s="3"/>
      <c r="H3" s="4"/>
      <c r="I3" s="4"/>
      <c r="J3" s="5" t="s">
        <v>77</v>
      </c>
      <c r="K3" s="188"/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96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3"/>
      <c r="L55" s="55"/>
      <c r="M55" s="56"/>
      <c r="N55" s="114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5"/>
      <c r="L56" s="59"/>
      <c r="M56" s="60"/>
      <c r="N56" s="114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5"/>
      <c r="L57" s="59"/>
      <c r="M57" s="60"/>
      <c r="N57" s="114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6"/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/>
      <c r="I2" s="189"/>
    </row>
    <row r="3" spans="1:9" ht="12.75">
      <c r="A3" s="3"/>
      <c r="G3" s="5" t="s">
        <v>77</v>
      </c>
      <c r="H3" s="188"/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173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5"/>
      <c r="K55" s="55"/>
      <c r="L55" s="56"/>
      <c r="M55" s="126"/>
      <c r="N55" s="109"/>
      <c r="O55" s="111"/>
      <c r="P55" s="127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8"/>
      <c r="K56" s="59"/>
      <c r="L56" s="60"/>
      <c r="M56" s="126"/>
      <c r="N56" s="109"/>
      <c r="O56" s="111"/>
      <c r="P56" s="127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6"/>
      <c r="N57" s="109"/>
      <c r="O57" s="111"/>
      <c r="P57" s="127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6"/>
      <c r="N58" s="109"/>
      <c r="O58" s="129"/>
      <c r="P58" s="43"/>
    </row>
    <row r="60" spans="1:6" ht="12.75">
      <c r="A60" s="61" t="s">
        <v>21</v>
      </c>
      <c r="B60" s="176"/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/>
      <c r="L2" s="189"/>
    </row>
    <row r="3" spans="1:12" ht="12.75">
      <c r="A3" s="3"/>
      <c r="H3" s="4"/>
      <c r="I3" s="4"/>
      <c r="J3" s="5" t="s">
        <v>77</v>
      </c>
      <c r="K3" s="188"/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97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3"/>
      <c r="L55" s="55"/>
      <c r="M55" s="56"/>
      <c r="N55" s="114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5"/>
      <c r="L56" s="59"/>
      <c r="M56" s="60"/>
      <c r="N56" s="114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5"/>
      <c r="L57" s="59"/>
      <c r="M57" s="60"/>
      <c r="N57" s="114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6"/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/>
      <c r="I2" s="189"/>
    </row>
    <row r="3" spans="1:9" ht="12.75">
      <c r="A3" s="3"/>
      <c r="G3" s="5" t="s">
        <v>77</v>
      </c>
      <c r="H3" s="188"/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174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5"/>
      <c r="K55" s="55"/>
      <c r="L55" s="56"/>
      <c r="M55" s="126"/>
      <c r="N55" s="109"/>
      <c r="O55" s="111"/>
      <c r="P55" s="127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8"/>
      <c r="K56" s="59"/>
      <c r="L56" s="60"/>
      <c r="M56" s="126"/>
      <c r="N56" s="109"/>
      <c r="O56" s="111"/>
      <c r="P56" s="127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6"/>
      <c r="N57" s="109"/>
      <c r="O57" s="111"/>
      <c r="P57" s="127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6"/>
      <c r="N58" s="109"/>
      <c r="O58" s="129"/>
      <c r="P58" s="43"/>
    </row>
    <row r="60" spans="1:6" ht="12.75">
      <c r="A60" s="61" t="s">
        <v>21</v>
      </c>
      <c r="B60" s="176"/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0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/>
      <c r="L2" s="189"/>
    </row>
    <row r="3" spans="1:12" ht="12.75">
      <c r="A3" s="3"/>
      <c r="H3" s="4"/>
      <c r="I3" s="4"/>
      <c r="J3" s="5" t="s">
        <v>77</v>
      </c>
      <c r="K3" s="188"/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98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3"/>
      <c r="L55" s="55"/>
      <c r="M55" s="56"/>
      <c r="N55" s="114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5"/>
      <c r="L56" s="59"/>
      <c r="M56" s="60"/>
      <c r="N56" s="114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5"/>
      <c r="L57" s="59"/>
      <c r="M57" s="60"/>
      <c r="N57" s="114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6"/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/>
      <c r="I2" s="189"/>
    </row>
    <row r="3" spans="1:9" ht="12.75">
      <c r="A3" s="3"/>
      <c r="G3" s="5" t="s">
        <v>77</v>
      </c>
      <c r="H3" s="188"/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175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5"/>
      <c r="K55" s="55"/>
      <c r="L55" s="56"/>
      <c r="M55" s="126"/>
      <c r="N55" s="109"/>
      <c r="O55" s="111"/>
      <c r="P55" s="127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8"/>
      <c r="K56" s="59"/>
      <c r="L56" s="60"/>
      <c r="M56" s="126"/>
      <c r="N56" s="109"/>
      <c r="O56" s="111"/>
      <c r="P56" s="127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6"/>
      <c r="N57" s="109"/>
      <c r="O57" s="111"/>
      <c r="P57" s="127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6"/>
      <c r="N58" s="109"/>
      <c r="O58" s="129"/>
      <c r="P58" s="43"/>
    </row>
    <row r="60" spans="1:6" ht="12.75">
      <c r="A60" s="61" t="s">
        <v>21</v>
      </c>
      <c r="B60" s="176"/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83"/>
  <sheetViews>
    <sheetView zoomScale="70" zoomScaleNormal="70" zoomScalePageLayoutView="0" workbookViewId="0" topLeftCell="A1">
      <selection activeCell="A71" sqref="A71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203" t="s">
        <v>212</v>
      </c>
      <c r="L2" s="204"/>
    </row>
    <row r="3" spans="1:12" ht="12.75">
      <c r="A3" s="3"/>
      <c r="H3" s="4"/>
      <c r="I3" s="4"/>
      <c r="J3" s="5" t="s">
        <v>77</v>
      </c>
      <c r="K3" s="203" t="s">
        <v>210</v>
      </c>
      <c r="L3" s="204"/>
    </row>
    <row r="4" spans="1:7" ht="18" customHeight="1">
      <c r="A4" s="6"/>
      <c r="E4" s="205" t="s">
        <v>55</v>
      </c>
      <c r="F4" s="205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91" t="s">
        <v>82</v>
      </c>
      <c r="B5" s="191"/>
      <c r="C5" s="191"/>
      <c r="D5" s="191"/>
      <c r="E5" s="191"/>
      <c r="F5" s="191"/>
      <c r="G5" s="7" t="s">
        <v>83</v>
      </c>
      <c r="H5" s="190" t="s">
        <v>195</v>
      </c>
      <c r="I5" s="190"/>
      <c r="J5" s="190"/>
      <c r="K5" s="190"/>
      <c r="L5" s="190"/>
      <c r="M5" s="190"/>
      <c r="N5" s="190"/>
      <c r="O5" s="190"/>
      <c r="P5" s="190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94" t="s">
        <v>1</v>
      </c>
      <c r="D7" s="195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1" t="s">
        <v>15</v>
      </c>
      <c r="N10" s="141" t="s">
        <v>177</v>
      </c>
      <c r="O10" s="141" t="s">
        <v>52</v>
      </c>
      <c r="P10" s="141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39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39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39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39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0</v>
      </c>
      <c r="K16" s="95">
        <f>'01'!K16+'13'!K16+'02'!K16+'03'!K16+'04'!K16+'05'!K16+'06'!K16+'07'!K16+'08'!K16+'09'!K16+'10'!K16+'11'!K16+'12'!K16</f>
        <v>0</v>
      </c>
      <c r="L16" s="95">
        <f>'01'!L16+'13'!L16+'02'!L16+'03'!L16+'04'!L16+'05'!L16+'06'!L16+'07'!L16+'08'!L16+'09'!L16+'10'!L16+'11'!L16+'12'!L16</f>
        <v>0</v>
      </c>
      <c r="M16" s="139">
        <f>IF($G$4=0,0,('01'!M16+'13'!M16+'02'!M16+'03'!M16+'04'!M16+'05'!M16+'06'!M16+'07'!M16+'08'!M16+'09'!M16+'10'!M16+'11'!M16+'12'!M16)/$G$4)</f>
        <v>0</v>
      </c>
      <c r="N16" s="96">
        <v>10198000</v>
      </c>
      <c r="O16" s="97">
        <f t="shared" si="0"/>
        <v>0</v>
      </c>
      <c r="P16" s="98">
        <f t="shared" si="1"/>
        <v>0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39">
        <f>IF($G$4=0,0,('01'!M17+'13'!M17+'02'!M17+'03'!M17+'04'!M17+'05'!M17+'06'!M17+'07'!M17+'08'!M17+'09'!M17+'10'!M17+'11'!M17+'12'!M17)/$G$4)</f>
        <v>0</v>
      </c>
      <c r="N17" s="96">
        <v>9685000</v>
      </c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39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39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39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39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120000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8552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10000</v>
      </c>
      <c r="K22" s="95">
        <f>'01'!K22+'13'!K22+'02'!K22+'03'!K22+'04'!K22+'05'!K22+'06'!K22+'07'!K22+'08'!K22+'09'!K22+'10'!K22+'11'!K22+'12'!K22</f>
        <v>138552</v>
      </c>
      <c r="L22" s="95">
        <f>'01'!L22+'13'!L22+'02'!L22+'03'!L22+'04'!L22+'05'!L22+'06'!L22+'07'!L22+'08'!L22+'09'!L22+'10'!L22+'11'!L22+'12'!L22</f>
        <v>46120</v>
      </c>
      <c r="M22" s="139">
        <f>IF($G$4=0,0,('01'!M22+'13'!M22+'02'!M22+'03'!M22+'04'!M22+'05'!M22+'06'!M22+'07'!M22+'08'!M22+'09'!M22+'10'!M22+'11'!M22+'12'!M22)/$G$4)</f>
        <v>0.125</v>
      </c>
      <c r="N22" s="96"/>
      <c r="O22" s="97">
        <f t="shared" si="0"/>
        <v>0</v>
      </c>
      <c r="P22" s="98">
        <f t="shared" si="1"/>
        <v>138552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286421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17870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0</v>
      </c>
      <c r="K23" s="95">
        <f>'01'!K23+'13'!K23+'02'!K23+'03'!K23+'04'!K23+'05'!K23+'06'!K23+'07'!K23+'08'!K23+'09'!K23+'10'!K23+'11'!K23+'12'!K23</f>
        <v>304291</v>
      </c>
      <c r="L23" s="95">
        <f>'01'!L23+'13'!L23+'02'!L23+'03'!L23+'04'!L23+'05'!L23+'06'!L23+'07'!L23+'08'!L23+'09'!L23+'10'!L23+'11'!L23+'12'!L23</f>
        <v>188651</v>
      </c>
      <c r="M23" s="139">
        <f>IF($G$4=0,0,('01'!M23+'13'!M23+'02'!M23+'03'!M23+'04'!M23+'05'!M23+'06'!M23+'07'!M23+'08'!M23+'09'!M23+'10'!M23+'11'!M23+'12'!M23)/$G$4)</f>
        <v>0.25</v>
      </c>
      <c r="N23" s="96"/>
      <c r="O23" s="97">
        <f t="shared" si="0"/>
        <v>0</v>
      </c>
      <c r="P23" s="98">
        <f t="shared" si="1"/>
        <v>152145.5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4983397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379684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353497</v>
      </c>
      <c r="K24" s="95">
        <f>'01'!K24+'13'!K24+'02'!K24+'03'!K24+'04'!K24+'05'!K24+'06'!K24+'07'!K24+'08'!K24+'09'!K24+'10'!K24+'11'!K24+'12'!K24</f>
        <v>5716578</v>
      </c>
      <c r="L24" s="95">
        <f>'01'!L24+'13'!L24+'02'!L24+'03'!L24+'04'!L24+'05'!L24+'06'!L24+'07'!L24+'08'!L24+'09'!L24+'10'!L24+'11'!L24+'12'!L24</f>
        <v>818932</v>
      </c>
      <c r="M24" s="139">
        <f>IF($G$4=0,0,('01'!M24+'13'!M24+'02'!M24+'03'!M24+'04'!M24+'05'!M24+'06'!M24+'07'!M24+'08'!M24+'09'!M24+'10'!M24+'11'!M24+'12'!M24)/$G$4)</f>
        <v>6.75</v>
      </c>
      <c r="N24" s="96">
        <v>11398000</v>
      </c>
      <c r="O24" s="97">
        <f t="shared" si="0"/>
        <v>0.5015422003860326</v>
      </c>
      <c r="P24" s="98">
        <f t="shared" si="1"/>
        <v>105862.55555555556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19726045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69800</v>
      </c>
      <c r="G25" s="95">
        <f>'01'!G25+'13'!G25+'02'!G25+'03'!G25+'04'!G25+'05'!G25+'06'!G25+'07'!G25+'08'!G25+'09'!G25+'10'!G25+'11'!G25+'12'!G25</f>
        <v>97361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1541450</v>
      </c>
      <c r="K25" s="95">
        <f>'01'!K25+'13'!K25+'02'!K25+'03'!K25+'04'!K25+'05'!K25+'06'!K25+'07'!K25+'08'!K25+'09'!K25+'10'!K25+'11'!K25+'12'!K25</f>
        <v>21434656</v>
      </c>
      <c r="L25" s="95">
        <f>'01'!L25+'13'!L25+'02'!L25+'03'!L25+'04'!L25+'05'!L25+'06'!L25+'07'!L25+'08'!L25+'09'!L25+'10'!L25+'11'!L25+'12'!L25</f>
        <v>837750</v>
      </c>
      <c r="M25" s="139">
        <f>IF($G$4=0,0,('01'!M25+'13'!M25+'02'!M25+'03'!M25+'04'!M25+'05'!M25+'06'!M25+'07'!M25+'08'!M25+'09'!M25+'10'!M25+'11'!M25+'12'!M25)/$G$4)</f>
        <v>21.375</v>
      </c>
      <c r="N25" s="96">
        <v>44115000</v>
      </c>
      <c r="O25" s="97">
        <f t="shared" si="0"/>
        <v>0.48588135554799955</v>
      </c>
      <c r="P25" s="98">
        <f t="shared" si="1"/>
        <v>125348.86549707603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0</v>
      </c>
      <c r="K26" s="95">
        <f>'01'!K26+'13'!K26+'02'!K26+'03'!K26+'04'!K26+'05'!K26+'06'!K26+'07'!K26+'08'!K26+'09'!K26+'10'!K26+'11'!K26+'12'!K26</f>
        <v>0</v>
      </c>
      <c r="L26" s="95">
        <f>'01'!L26+'13'!L26+'02'!L26+'03'!L26+'04'!L26+'05'!L26+'06'!L26+'07'!L26+'08'!L26+'09'!L26+'10'!L26+'11'!L26+'12'!L26</f>
        <v>0</v>
      </c>
      <c r="M26" s="139">
        <f>IF($G$4=0,0,('01'!M26+'13'!M26+'02'!M26+'03'!M26+'04'!M26+'05'!M26+'06'!M26+'07'!M26+'08'!M26+'09'!M26+'10'!M26+'11'!M26+'12'!M26)/$G$4)</f>
        <v>0</v>
      </c>
      <c r="N26" s="96"/>
      <c r="O26" s="97">
        <f t="shared" si="0"/>
        <v>0</v>
      </c>
      <c r="P26" s="98">
        <f t="shared" si="1"/>
        <v>0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11736271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84196</v>
      </c>
      <c r="G27" s="95">
        <f>'01'!G27+'13'!G27+'02'!G27+'03'!G27+'04'!G27+'05'!G27+'06'!G27+'07'!G27+'08'!G27+'09'!G27+'10'!G27+'11'!G27+'12'!G27</f>
        <v>481849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730963</v>
      </c>
      <c r="K27" s="95">
        <f>'01'!K27+'13'!K27+'02'!K27+'03'!K27+'04'!K27+'05'!K27+'06'!K27+'07'!K27+'08'!K27+'09'!K27+'10'!K27+'11'!K27+'12'!K27</f>
        <v>13033279</v>
      </c>
      <c r="L27" s="95">
        <f>'01'!L27+'13'!L27+'02'!L27+'03'!L27+'04'!L27+'05'!L27+'06'!L27+'07'!L27+'08'!L27+'09'!L27+'10'!L27+'11'!L27+'12'!L27</f>
        <v>123258</v>
      </c>
      <c r="M27" s="139">
        <f>IF($G$4=0,0,('01'!M27+'13'!M27+'02'!M27+'03'!M27+'04'!M27+'05'!M27+'06'!M27+'07'!M27+'08'!M27+'09'!M27+'10'!M27+'11'!M27+'12'!M27)/$G$4)</f>
        <v>7.625</v>
      </c>
      <c r="N27" s="96">
        <v>24432000</v>
      </c>
      <c r="O27" s="97">
        <f t="shared" si="0"/>
        <v>0.5334511705959397</v>
      </c>
      <c r="P27" s="98">
        <f t="shared" si="1"/>
        <v>213660.31147540984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3150654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38600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248053</v>
      </c>
      <c r="K28" s="95">
        <f>'01'!K28+'13'!K28+'02'!K28+'03'!K28+'04'!K28+'05'!K28+'06'!K28+'07'!K28+'08'!K28+'09'!K28+'10'!K28+'11'!K28+'12'!K28</f>
        <v>3437307</v>
      </c>
      <c r="L28" s="95">
        <f>'01'!L28+'13'!L28+'02'!L28+'03'!L28+'04'!L28+'05'!L28+'06'!L28+'07'!L28+'08'!L28+'09'!L28+'10'!L28+'11'!L28+'12'!L28</f>
        <v>558165</v>
      </c>
      <c r="M28" s="139">
        <f>IF($G$4=0,0,('01'!M28+'13'!M28+'02'!M28+'03'!M28+'04'!M28+'05'!M28+'06'!M28+'07'!M28+'08'!M28+'09'!M28+'10'!M28+'11'!M28+'12'!M28)/$G$4)</f>
        <v>1.875</v>
      </c>
      <c r="N28" s="96">
        <v>6657000</v>
      </c>
      <c r="O28" s="97">
        <f t="shared" si="0"/>
        <v>0.5163447498873366</v>
      </c>
      <c r="P28" s="98">
        <f t="shared" si="1"/>
        <v>229153.8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10851230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411675</v>
      </c>
      <c r="G29" s="95">
        <f>'01'!G29+'13'!G29+'02'!G29+'03'!G29+'04'!G29+'05'!G29+'06'!G29+'07'!G29+'08'!G29+'09'!G29+'10'!G29+'11'!G29+'12'!G29</f>
        <v>519200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832100</v>
      </c>
      <c r="K29" s="95">
        <f>'01'!K29+'13'!K29+'02'!K29+'03'!K29+'04'!K29+'05'!K29+'06'!K29+'07'!K29+'08'!K29+'09'!K29+'10'!K29+'11'!K29+'12'!K29</f>
        <v>12614205</v>
      </c>
      <c r="L29" s="95">
        <f>'01'!L29+'13'!L29+'02'!L29+'03'!L29+'04'!L29+'05'!L29+'06'!L29+'07'!L29+'08'!L29+'09'!L29+'10'!L29+'11'!L29+'12'!L29</f>
        <v>311773</v>
      </c>
      <c r="M29" s="139">
        <f>IF($G$4=0,0,('01'!M29+'13'!M29+'02'!M29+'03'!M29+'04'!M29+'05'!M29+'06'!M29+'07'!M29+'08'!M29+'09'!M29+'10'!M29+'11'!M29+'12'!M29)/$G$4)</f>
        <v>6.25</v>
      </c>
      <c r="N29" s="96">
        <v>17936000</v>
      </c>
      <c r="O29" s="97">
        <f t="shared" si="0"/>
        <v>0.7032897524531668</v>
      </c>
      <c r="P29" s="98">
        <f t="shared" si="1"/>
        <v>252284.1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18195763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258944</v>
      </c>
      <c r="G30" s="95">
        <f>'01'!G30+'13'!G30+'02'!G30+'03'!G30+'04'!G30+'05'!G30+'06'!G30+'07'!G30+'08'!G30+'09'!G30+'10'!G30+'11'!G30+'12'!G30</f>
        <v>558400</v>
      </c>
      <c r="H30" s="95">
        <f>'01'!H30+'13'!H30+'02'!H30+'03'!H30+'04'!H30+'05'!H30+'06'!H30+'07'!H30+'08'!H30+'09'!H30+'10'!H30+'11'!H30+'12'!H30</f>
        <v>523708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1323114</v>
      </c>
      <c r="K30" s="95">
        <f>'01'!K30+'13'!K30+'02'!K30+'03'!K30+'04'!K30+'05'!K30+'06'!K30+'07'!K30+'08'!K30+'09'!K30+'10'!K30+'11'!K30+'12'!K30</f>
        <v>20859929</v>
      </c>
      <c r="L30" s="95">
        <f>'01'!L30+'13'!L30+'02'!L30+'03'!L30+'04'!L30+'05'!L30+'06'!L30+'07'!L30+'08'!L30+'09'!L30+'10'!L30+'11'!L30+'12'!L30</f>
        <v>2044384</v>
      </c>
      <c r="M30" s="139">
        <f>IF($G$4=0,0,('01'!M30+'13'!M30+'02'!M30+'03'!M30+'04'!M30+'05'!M30+'06'!M30+'07'!M30+'08'!M30+'09'!M30+'10'!M30+'11'!M30+'12'!M30)/$G$4)</f>
        <v>7.625</v>
      </c>
      <c r="N30" s="96">
        <v>32151000</v>
      </c>
      <c r="O30" s="97">
        <f t="shared" si="0"/>
        <v>0.6488112033840316</v>
      </c>
      <c r="P30" s="98">
        <f t="shared" si="1"/>
        <v>341966.04918032786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39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5" t="s">
        <v>73</v>
      </c>
      <c r="B32" s="136">
        <v>92</v>
      </c>
      <c r="C32" s="138">
        <f aca="true" t="shared" si="2" ref="C32:L32">SUM(C12:C31)</f>
        <v>69049781</v>
      </c>
      <c r="D32" s="138">
        <f t="shared" si="2"/>
        <v>0</v>
      </c>
      <c r="E32" s="138">
        <f t="shared" si="2"/>
        <v>0</v>
      </c>
      <c r="F32" s="138">
        <f t="shared" si="2"/>
        <v>824615</v>
      </c>
      <c r="G32" s="138">
        <f t="shared" si="2"/>
        <v>2101516</v>
      </c>
      <c r="H32" s="138">
        <f t="shared" si="2"/>
        <v>523708</v>
      </c>
      <c r="I32" s="138">
        <f t="shared" si="2"/>
        <v>0</v>
      </c>
      <c r="J32" s="138">
        <f t="shared" si="2"/>
        <v>5039177</v>
      </c>
      <c r="K32" s="138">
        <f t="shared" si="2"/>
        <v>77538797</v>
      </c>
      <c r="L32" s="138">
        <f t="shared" si="2"/>
        <v>4929033</v>
      </c>
      <c r="M32" s="140">
        <f>SUM(M12:M31)</f>
        <v>51.875</v>
      </c>
      <c r="N32" s="138">
        <f>SUM(N12:N31)</f>
        <v>156572000</v>
      </c>
      <c r="O32" s="97">
        <f t="shared" si="0"/>
        <v>0.4952277354827172</v>
      </c>
      <c r="P32" s="98">
        <f t="shared" si="1"/>
        <v>186840.47469879518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39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39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39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39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39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39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5" t="s">
        <v>72</v>
      </c>
      <c r="B39" s="136">
        <v>110</v>
      </c>
      <c r="C39" s="138">
        <f aca="true" t="shared" si="3" ref="C39:L39">SUM(C33:C38)</f>
        <v>0</v>
      </c>
      <c r="D39" s="138">
        <f t="shared" si="3"/>
        <v>0</v>
      </c>
      <c r="E39" s="138">
        <f t="shared" si="3"/>
        <v>0</v>
      </c>
      <c r="F39" s="138">
        <f t="shared" si="3"/>
        <v>0</v>
      </c>
      <c r="G39" s="138">
        <f t="shared" si="3"/>
        <v>0</v>
      </c>
      <c r="H39" s="138">
        <f t="shared" si="3"/>
        <v>0</v>
      </c>
      <c r="I39" s="138">
        <f t="shared" si="3"/>
        <v>0</v>
      </c>
      <c r="J39" s="138">
        <f t="shared" si="3"/>
        <v>0</v>
      </c>
      <c r="K39" s="138">
        <f t="shared" si="3"/>
        <v>0</v>
      </c>
      <c r="L39" s="138">
        <f t="shared" si="3"/>
        <v>0</v>
      </c>
      <c r="M39" s="140">
        <f>SUM(M33:M38)</f>
        <v>0</v>
      </c>
      <c r="N39" s="138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39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39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2566184</v>
      </c>
      <c r="D42" s="95">
        <f>'01'!D42+'13'!D42+'02'!D42+'03'!D42+'04'!D42+'05'!D42+'06'!D42+'07'!D42+'08'!D42+'09'!D42+'10'!D42+'11'!D42+'12'!D42</f>
        <v>255268</v>
      </c>
      <c r="E42" s="95">
        <f>'01'!E42+'13'!E42+'02'!E42+'03'!E42+'04'!E42+'05'!E42+'06'!E42+'07'!E42+'08'!E42+'09'!E42+'10'!E42+'11'!E42+'12'!E42</f>
        <v>671376</v>
      </c>
      <c r="F42" s="95">
        <f>'01'!F42+'13'!F42+'02'!F42+'03'!F42+'04'!F42+'05'!F42+'06'!F42+'07'!F42+'08'!F42+'09'!F42+'10'!F42+'11'!F42+'12'!F42</f>
        <v>0</v>
      </c>
      <c r="G42" s="95">
        <f>'01'!G42+'13'!G42+'02'!G42+'03'!G42+'04'!G42+'05'!G42+'06'!G42+'07'!G42+'08'!G42+'09'!G42+'10'!G42+'11'!G42+'12'!G42</f>
        <v>738554</v>
      </c>
      <c r="H42" s="95">
        <f>'01'!H42+'13'!H42+'02'!H42+'03'!H42+'04'!H42+'05'!H42+'06'!H42+'07'!H42+'08'!H42+'09'!H42+'10'!H42+'11'!H42+'12'!H42</f>
        <v>0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334878</v>
      </c>
      <c r="K42" s="95">
        <f>'01'!K42+'13'!K42+'02'!K42+'03'!K42+'04'!K42+'05'!K42+'06'!K42+'07'!K42+'08'!K42+'09'!K42+'10'!K42+'11'!K42+'12'!K42</f>
        <v>4566260</v>
      </c>
      <c r="L42" s="95">
        <f>'01'!L42+'13'!L42+'02'!L42+'03'!L42+'04'!L42+'05'!L42+'06'!L42+'07'!L42+'08'!L42+'09'!L42+'10'!L42+'11'!L42+'12'!L42</f>
        <v>415000</v>
      </c>
      <c r="M42" s="139">
        <f>IF($G$4=0,0,('01'!M42+'13'!M42+'02'!M42+'03'!M42+'04'!M42+'05'!M42+'06'!M42+'07'!M42+'08'!M42+'09'!M42+'10'!M42+'11'!M42+'12'!M42)/$G$4)</f>
        <v>0.875</v>
      </c>
      <c r="N42" s="96">
        <v>9263000</v>
      </c>
      <c r="O42" s="97">
        <f t="shared" si="0"/>
        <v>0.49295692540213754</v>
      </c>
      <c r="P42" s="98">
        <f t="shared" si="1"/>
        <v>652322.8571428572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5719622</v>
      </c>
      <c r="D43" s="95">
        <f>'01'!D43+'13'!D43+'02'!D43+'03'!D43+'04'!D43+'05'!D43+'06'!D43+'07'!D43+'08'!D43+'09'!D43+'10'!D43+'11'!D43+'12'!D43</f>
        <v>505092</v>
      </c>
      <c r="E43" s="95">
        <f>'01'!E43+'13'!E43+'02'!E43+'03'!E43+'04'!E43+'05'!E43+'06'!E43+'07'!E43+'08'!E43+'09'!E43+'10'!E43+'11'!E43+'12'!E43</f>
        <v>1503008</v>
      </c>
      <c r="F43" s="95">
        <f>'01'!F43+'13'!F43+'02'!F43+'03'!F43+'04'!F43+'05'!F43+'06'!F43+'07'!F43+'08'!F43+'09'!F43+'10'!F43+'11'!F43+'12'!F43</f>
        <v>180732</v>
      </c>
      <c r="G43" s="95">
        <f>'01'!G43+'13'!G43+'02'!G43+'03'!G43+'04'!G43+'05'!G43+'06'!G43+'07'!G43+'08'!G43+'09'!G43+'10'!G43+'11'!G43+'12'!G43</f>
        <v>1140642</v>
      </c>
      <c r="H43" s="95">
        <f>'01'!H43+'13'!H43+'02'!H43+'03'!H43+'04'!H43+'05'!H43+'06'!H43+'07'!H43+'08'!H43+'09'!H43+'10'!H43+'11'!H43+'12'!H43</f>
        <v>38648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701608</v>
      </c>
      <c r="K43" s="95">
        <f>'01'!K43+'13'!K43+'02'!K43+'03'!K43+'04'!K43+'05'!K43+'06'!K43+'07'!K43+'08'!K43+'09'!K43+'10'!K43+'11'!K43+'12'!K43</f>
        <v>9789352</v>
      </c>
      <c r="L43" s="95">
        <f>'01'!L43+'13'!L43+'02'!L43+'03'!L43+'04'!L43+'05'!L43+'06'!L43+'07'!L43+'08'!L43+'09'!L43+'10'!L43+'11'!L43+'12'!L43</f>
        <v>1227254</v>
      </c>
      <c r="M43" s="139">
        <f>IF($G$4=0,0,('01'!M43+'13'!M43+'02'!M43+'03'!M43+'04'!M43+'05'!M43+'06'!M43+'07'!M43+'08'!M43+'09'!M43+'10'!M43+'11'!M43+'12'!M43)/$G$4)</f>
        <v>2.25</v>
      </c>
      <c r="N43" s="96">
        <v>12157000</v>
      </c>
      <c r="O43" s="97">
        <f t="shared" si="0"/>
        <v>0.805244056921938</v>
      </c>
      <c r="P43" s="98">
        <f t="shared" si="1"/>
        <v>543852.8888888889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25372810</v>
      </c>
      <c r="D44" s="95">
        <f>'01'!D44+'13'!D44+'02'!D44+'03'!D44+'04'!D44+'05'!D44+'06'!D44+'07'!D44+'08'!D44+'09'!D44+'10'!D44+'11'!D44+'12'!D44</f>
        <v>2182547</v>
      </c>
      <c r="E44" s="95">
        <f>'01'!E44+'13'!E44+'02'!E44+'03'!E44+'04'!E44+'05'!E44+'06'!E44+'07'!E44+'08'!E44+'09'!E44+'10'!E44+'11'!E44+'12'!E44</f>
        <v>6859913</v>
      </c>
      <c r="F44" s="95">
        <f>'01'!F44+'13'!F44+'02'!F44+'03'!F44+'04'!F44+'05'!F44+'06'!F44+'07'!F44+'08'!F44+'09'!F44+'10'!F44+'11'!F44+'12'!F44</f>
        <v>783650</v>
      </c>
      <c r="G44" s="95">
        <f>'01'!G44+'13'!G44+'02'!G44+'03'!G44+'04'!G44+'05'!G44+'06'!G44+'07'!G44+'08'!G44+'09'!G44+'10'!G44+'11'!G44+'12'!G44</f>
        <v>2504609</v>
      </c>
      <c r="H44" s="95">
        <f>'01'!H44+'13'!H44+'02'!H44+'03'!H44+'04'!H44+'05'!H44+'06'!H44+'07'!H44+'08'!H44+'09'!H44+'10'!H44+'11'!H44+'12'!H44</f>
        <v>25800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2932566</v>
      </c>
      <c r="K44" s="95">
        <f>'01'!K44+'13'!K44+'02'!K44+'03'!K44+'04'!K44+'05'!K44+'06'!K44+'07'!K44+'08'!K44+'09'!K44+'10'!K44+'11'!K44+'12'!K44</f>
        <v>40661895</v>
      </c>
      <c r="L44" s="95">
        <f>'01'!L44+'13'!L44+'02'!L44+'03'!L44+'04'!L44+'05'!L44+'06'!L44+'07'!L44+'08'!L44+'09'!L44+'10'!L44+'11'!L44+'12'!L44</f>
        <v>1168350</v>
      </c>
      <c r="M44" s="139">
        <f>IF($G$4=0,0,('01'!M44+'13'!M44+'02'!M44+'03'!M44+'04'!M44+'05'!M44+'06'!M44+'07'!M44+'08'!M44+'09'!M44+'10'!M44+'11'!M44+'12'!M44)/$G$4)</f>
        <v>10.75</v>
      </c>
      <c r="N44" s="96">
        <v>66821000</v>
      </c>
      <c r="O44" s="97">
        <f t="shared" si="0"/>
        <v>0.6085197018901244</v>
      </c>
      <c r="P44" s="98">
        <f t="shared" si="1"/>
        <v>472812.73255813954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82187968</v>
      </c>
      <c r="D45" s="95">
        <f>'01'!D45+'13'!D45+'02'!D45+'03'!D45+'04'!D45+'05'!D45+'06'!D45+'07'!D45+'08'!D45+'09'!D45+'10'!D45+'11'!D45+'12'!D45</f>
        <v>8627928</v>
      </c>
      <c r="E45" s="95">
        <f>'01'!E45+'13'!E45+'02'!E45+'03'!E45+'04'!E45+'05'!E45+'06'!E45+'07'!E45+'08'!E45+'09'!E45+'10'!E45+'11'!E45+'12'!E45</f>
        <v>21292562</v>
      </c>
      <c r="F45" s="95">
        <f>'01'!F45+'13'!F45+'02'!F45+'03'!F45+'04'!F45+'05'!F45+'06'!F45+'07'!F45+'08'!F45+'09'!F45+'10'!F45+'11'!F45+'12'!F45</f>
        <v>2834815</v>
      </c>
      <c r="G45" s="95">
        <f>'01'!G45+'13'!G45+'02'!G45+'03'!G45+'04'!G45+'05'!G45+'06'!G45+'07'!G45+'08'!G45+'09'!G45+'10'!G45+'11'!G45+'12'!G45</f>
        <v>2128807</v>
      </c>
      <c r="H45" s="95">
        <f>'01'!H45+'13'!H45+'02'!H45+'03'!H45+'04'!H45+'05'!H45+'06'!H45+'07'!H45+'08'!H45+'09'!H45+'10'!H45+'11'!H45+'12'!H45</f>
        <v>206100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8882847</v>
      </c>
      <c r="K45" s="95">
        <f>'01'!K45+'13'!K45+'02'!K45+'03'!K45+'04'!K45+'05'!K45+'06'!K45+'07'!K45+'08'!K45+'09'!K45+'10'!K45+'11'!K45+'12'!K45</f>
        <v>126161027</v>
      </c>
      <c r="L45" s="95">
        <f>'01'!L45+'13'!L45+'02'!L45+'03'!L45+'04'!L45+'05'!L45+'06'!L45+'07'!L45+'08'!L45+'09'!L45+'10'!L45+'11'!L45+'12'!L45</f>
        <v>5346277</v>
      </c>
      <c r="M45" s="139">
        <f>IF($G$4=0,0,('01'!M45+'13'!M45+'02'!M45+'03'!M45+'04'!M45+'05'!M45+'06'!M45+'07'!M45+'08'!M45+'09'!M45+'10'!M45+'11'!M45+'12'!M45)/$G$4)</f>
        <v>49.25</v>
      </c>
      <c r="N45" s="96">
        <v>214566000</v>
      </c>
      <c r="O45" s="97">
        <f t="shared" si="0"/>
        <v>0.5879823783824092</v>
      </c>
      <c r="P45" s="98">
        <f t="shared" si="1"/>
        <v>320205.652284264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275596923</v>
      </c>
      <c r="D46" s="95">
        <f>'01'!D46+'13'!D46+'02'!D46+'03'!D46+'04'!D46+'05'!D46+'06'!D46+'07'!D46+'08'!D46+'09'!D46+'10'!D46+'11'!D46+'12'!D46</f>
        <v>35885729</v>
      </c>
      <c r="E46" s="95">
        <f>'01'!E46+'13'!E46+'02'!E46+'03'!E46+'04'!E46+'05'!E46+'06'!E46+'07'!E46+'08'!E46+'09'!E46+'10'!E46+'11'!E46+'12'!E46</f>
        <v>38572427</v>
      </c>
      <c r="F46" s="95">
        <f>'01'!F46+'13'!F46+'02'!F46+'03'!F46+'04'!F46+'05'!F46+'06'!F46+'07'!F46+'08'!F46+'09'!F46+'10'!F46+'11'!F46+'12'!F46</f>
        <v>907664</v>
      </c>
      <c r="G46" s="95">
        <f>'01'!G46+'13'!G46+'02'!G46+'03'!G46+'04'!G46+'05'!G46+'06'!G46+'07'!G46+'08'!G46+'09'!G46+'10'!G46+'11'!G46+'12'!G46</f>
        <v>23770306</v>
      </c>
      <c r="H46" s="95">
        <f>'01'!H46+'13'!H46+'02'!H46+'03'!H46+'04'!H46+'05'!H46+'06'!H46+'07'!H46+'08'!H46+'09'!H46+'10'!H46+'11'!H46+'12'!H46</f>
        <v>28464578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27635794</v>
      </c>
      <c r="K46" s="95">
        <f>'01'!K46+'13'!K46+'02'!K46+'03'!K46+'04'!K46+'05'!K46+'06'!K46+'07'!K46+'08'!K46+'09'!K46+'10'!K46+'11'!K46+'12'!K46</f>
        <v>430833421</v>
      </c>
      <c r="L46" s="95">
        <f>'01'!L46+'13'!L46+'02'!L46+'03'!L46+'04'!L46+'05'!L46+'06'!L46+'07'!L46+'08'!L46+'09'!L46+'10'!L46+'11'!L46+'12'!L46</f>
        <v>43010521</v>
      </c>
      <c r="M46" s="139">
        <f>IF($G$4=0,0,('01'!M46+'13'!M46+'02'!M46+'03'!M46+'04'!M46+'05'!M46+'06'!M46+'07'!M46+'08'!M46+'09'!M46+'10'!M46+'11'!M46+'12'!M46)/$G$4)</f>
        <v>295.625</v>
      </c>
      <c r="N46" s="96">
        <v>724797000</v>
      </c>
      <c r="O46" s="97">
        <f t="shared" si="0"/>
        <v>0.5944194319236973</v>
      </c>
      <c r="P46" s="98">
        <f t="shared" si="1"/>
        <v>182170.5797040169</v>
      </c>
    </row>
    <row r="47" spans="1:16" ht="12.75">
      <c r="A47" s="135" t="s">
        <v>74</v>
      </c>
      <c r="B47" s="136">
        <v>121</v>
      </c>
      <c r="C47" s="138">
        <f aca="true" t="shared" si="4" ref="C47:L47">SUM(C40:C46)</f>
        <v>391443507</v>
      </c>
      <c r="D47" s="138">
        <f t="shared" si="4"/>
        <v>47456564</v>
      </c>
      <c r="E47" s="138">
        <f t="shared" si="4"/>
        <v>68899286</v>
      </c>
      <c r="F47" s="138">
        <f t="shared" si="4"/>
        <v>4706861</v>
      </c>
      <c r="G47" s="138">
        <f t="shared" si="4"/>
        <v>30282918</v>
      </c>
      <c r="H47" s="138">
        <f t="shared" si="4"/>
        <v>28735126</v>
      </c>
      <c r="I47" s="138">
        <f t="shared" si="4"/>
        <v>0</v>
      </c>
      <c r="J47" s="138">
        <f t="shared" si="4"/>
        <v>40487693</v>
      </c>
      <c r="K47" s="138">
        <f t="shared" si="4"/>
        <v>612011955</v>
      </c>
      <c r="L47" s="138">
        <f t="shared" si="4"/>
        <v>51167402</v>
      </c>
      <c r="M47" s="140">
        <f>SUM(M40:M46)</f>
        <v>358.75</v>
      </c>
      <c r="N47" s="138">
        <f>SUM(N40:N46)</f>
        <v>1027604000</v>
      </c>
      <c r="O47" s="97">
        <f t="shared" si="0"/>
        <v>0.5955717912736813</v>
      </c>
      <c r="P47" s="98">
        <f t="shared" si="1"/>
        <v>213244.58362369338</v>
      </c>
    </row>
    <row r="48" spans="1:16" ht="12.75">
      <c r="A48" s="135" t="s">
        <v>70</v>
      </c>
      <c r="B48" s="136">
        <v>152</v>
      </c>
      <c r="C48" s="138">
        <f aca="true" t="shared" si="5" ref="C48:L48">C32+C39+C47</f>
        <v>460493288</v>
      </c>
      <c r="D48" s="138">
        <f t="shared" si="5"/>
        <v>47456564</v>
      </c>
      <c r="E48" s="138">
        <f t="shared" si="5"/>
        <v>68899286</v>
      </c>
      <c r="F48" s="138">
        <f t="shared" si="5"/>
        <v>5531476</v>
      </c>
      <c r="G48" s="138">
        <f t="shared" si="5"/>
        <v>32384434</v>
      </c>
      <c r="H48" s="138">
        <f t="shared" si="5"/>
        <v>29258834</v>
      </c>
      <c r="I48" s="138">
        <f t="shared" si="5"/>
        <v>0</v>
      </c>
      <c r="J48" s="138">
        <f t="shared" si="5"/>
        <v>45526870</v>
      </c>
      <c r="K48" s="138">
        <f t="shared" si="5"/>
        <v>689550752</v>
      </c>
      <c r="L48" s="138">
        <f t="shared" si="5"/>
        <v>56096435</v>
      </c>
      <c r="M48" s="140">
        <f>M32+M39+M47</f>
        <v>410.625</v>
      </c>
      <c r="N48" s="138">
        <f>N32+N39+N47</f>
        <v>1184176000</v>
      </c>
      <c r="O48" s="97">
        <f t="shared" si="0"/>
        <v>0.5823042790936482</v>
      </c>
      <c r="P48" s="98">
        <f t="shared" si="1"/>
        <v>209908.90471841703</v>
      </c>
    </row>
    <row r="49" spans="1:16" ht="12.75">
      <c r="A49" s="135" t="s">
        <v>51</v>
      </c>
      <c r="B49" s="136">
        <v>158</v>
      </c>
      <c r="C49" s="137">
        <f>'01'!C49+'13'!C49+'02'!C49+'03'!C49+'04'!C49+'05'!C49+'06'!C49+'07'!C49+'08'!C49+'09'!C49+'10'!C49+'11'!C49+'12'!C49</f>
        <v>1785286</v>
      </c>
      <c r="D49" s="137">
        <f>'01'!D49+'13'!D49+'02'!D49+'03'!D49+'04'!D49+'05'!D49+'06'!D49+'07'!D49+'08'!D49+'09'!D49+'10'!D49+'11'!D49+'12'!D49</f>
        <v>0</v>
      </c>
      <c r="E49" s="137">
        <f>'01'!E49+'13'!E49+'02'!E49+'03'!E49+'04'!E49+'05'!E49+'06'!E49+'07'!E49+'08'!E49+'09'!E49+'10'!E49+'11'!E49+'12'!E49</f>
        <v>0</v>
      </c>
      <c r="F49" s="137">
        <f>'01'!F49+'13'!F49+'02'!F49+'03'!F49+'04'!F49+'05'!F49+'06'!F49+'07'!F49+'08'!F49+'09'!F49+'10'!F49+'11'!F49+'12'!F49</f>
        <v>0</v>
      </c>
      <c r="G49" s="137">
        <f>'01'!G49+'13'!G49+'02'!G49+'03'!G49+'04'!G49+'05'!G49+'06'!G49+'07'!G49+'08'!G49+'09'!G49+'10'!G49+'11'!G49+'12'!G49</f>
        <v>0</v>
      </c>
      <c r="H49" s="137">
        <f>'01'!H49+'13'!H49+'02'!H49+'03'!H49+'04'!H49+'05'!H49+'06'!H49+'07'!H49+'08'!H49+'09'!H49+'10'!H49+'11'!H49+'12'!H49</f>
        <v>0</v>
      </c>
      <c r="I49" s="137">
        <f>'01'!I49+'13'!I49+'02'!I49+'03'!I49+'04'!I49+'05'!I49+'06'!I49+'07'!I49+'08'!I49+'09'!I49+'10'!I49+'11'!I49+'12'!I49</f>
        <v>0</v>
      </c>
      <c r="J49" s="137">
        <f>'01'!J49+'13'!J49+'02'!J49+'03'!J49+'04'!J49+'05'!J49+'06'!J49+'07'!J49+'08'!J49+'09'!J49+'10'!J49+'11'!J49+'12'!J49</f>
        <v>114923</v>
      </c>
      <c r="K49" s="137">
        <f>'01'!K49+'13'!K49+'02'!K49+'03'!K49+'04'!K49+'05'!K49+'06'!K49+'07'!K49+'08'!K49+'09'!K49+'10'!K49+'11'!K49+'12'!K49</f>
        <v>1900209</v>
      </c>
      <c r="L49" s="137">
        <f>'01'!L49+'13'!L49+'02'!L49+'03'!L49+'04'!L49+'05'!L49+'06'!L49+'07'!L49+'08'!L49+'09'!L49+'10'!L49+'11'!L49+'12'!L49</f>
        <v>54923</v>
      </c>
      <c r="M49" s="139">
        <f>IF($G$4=0,0,('01'!M49+'13'!M49+'02'!M49+'03'!M49+'04'!M49+'05'!M49+'06'!M49+'07'!M49+'08'!M49+'09'!M49+'10'!M49+'11'!M49+'12'!M49)/$G$4)</f>
        <v>3.25</v>
      </c>
      <c r="N49" s="96">
        <v>4001000</v>
      </c>
      <c r="O49" s="97">
        <f t="shared" si="0"/>
        <v>0.47493351662084476</v>
      </c>
      <c r="P49" s="98">
        <f t="shared" si="1"/>
        <v>73084.96153846153</v>
      </c>
    </row>
    <row r="50" spans="1:16" ht="12.75">
      <c r="A50" s="135" t="s">
        <v>75</v>
      </c>
      <c r="B50" s="136">
        <v>159</v>
      </c>
      <c r="C50" s="138">
        <f aca="true" t="shared" si="6" ref="C50:L50">C48+C49</f>
        <v>462278574</v>
      </c>
      <c r="D50" s="138">
        <f t="shared" si="6"/>
        <v>47456564</v>
      </c>
      <c r="E50" s="138">
        <f t="shared" si="6"/>
        <v>68899286</v>
      </c>
      <c r="F50" s="138">
        <f t="shared" si="6"/>
        <v>5531476</v>
      </c>
      <c r="G50" s="138">
        <f t="shared" si="6"/>
        <v>32384434</v>
      </c>
      <c r="H50" s="138">
        <f t="shared" si="6"/>
        <v>29258834</v>
      </c>
      <c r="I50" s="138">
        <f t="shared" si="6"/>
        <v>0</v>
      </c>
      <c r="J50" s="138">
        <f t="shared" si="6"/>
        <v>45641793</v>
      </c>
      <c r="K50" s="138">
        <f t="shared" si="6"/>
        <v>691450961</v>
      </c>
      <c r="L50" s="138">
        <f t="shared" si="6"/>
        <v>56151358</v>
      </c>
      <c r="M50" s="140">
        <f>M48+M49</f>
        <v>413.875</v>
      </c>
      <c r="N50" s="138">
        <f>N48+N49</f>
        <v>1188177000</v>
      </c>
      <c r="O50" s="97">
        <f t="shared" si="0"/>
        <v>0.5819427248633832</v>
      </c>
      <c r="P50" s="98">
        <f t="shared" si="1"/>
        <v>208834.4793113863</v>
      </c>
    </row>
    <row r="51" spans="1:14" ht="12.75">
      <c r="A51" s="151"/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5"/>
    </row>
    <row r="52" spans="1:14" ht="12.75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55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58" t="s">
        <v>159</v>
      </c>
      <c r="N53" s="155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158" t="s">
        <v>54</v>
      </c>
      <c r="N54" s="155"/>
    </row>
    <row r="55" spans="1:15" s="2" customFormat="1" ht="12.75">
      <c r="A55" s="58" t="s">
        <v>63</v>
      </c>
      <c r="B55" s="59">
        <v>120</v>
      </c>
      <c r="C55" s="59">
        <v>69486</v>
      </c>
      <c r="D55" s="59">
        <v>666</v>
      </c>
      <c r="E55" s="59">
        <v>605</v>
      </c>
      <c r="F55" s="59"/>
      <c r="G55" s="59">
        <v>47840</v>
      </c>
      <c r="H55" s="59">
        <v>88</v>
      </c>
      <c r="I55" s="59"/>
      <c r="J55" s="59">
        <v>248617</v>
      </c>
      <c r="K55" s="59">
        <v>367302</v>
      </c>
      <c r="L55" s="59">
        <v>265986</v>
      </c>
      <c r="M55" s="59">
        <v>7</v>
      </c>
      <c r="N55" s="114"/>
      <c r="O55" s="43"/>
    </row>
    <row r="56" spans="1:15" s="2" customFormat="1" ht="12.75">
      <c r="A56" s="58" t="s">
        <v>62</v>
      </c>
      <c r="B56" s="59">
        <f>IF(A56="","",VLOOKUP(A56,$A$12:$B$50,2,FALSE))</f>
        <v>119</v>
      </c>
      <c r="C56" s="59">
        <v>46438</v>
      </c>
      <c r="D56" s="59">
        <v>6046</v>
      </c>
      <c r="E56" s="59">
        <v>13931</v>
      </c>
      <c r="F56" s="59">
        <v>2629</v>
      </c>
      <c r="G56" s="59">
        <v>1095</v>
      </c>
      <c r="H56" s="59"/>
      <c r="I56" s="59"/>
      <c r="J56" s="59"/>
      <c r="K56" s="115">
        <v>70139</v>
      </c>
      <c r="L56" s="59"/>
      <c r="M56" s="60">
        <v>1</v>
      </c>
      <c r="N56" s="114"/>
      <c r="O56" s="43"/>
    </row>
    <row r="57" spans="1:13" s="2" customFormat="1" ht="12.75">
      <c r="A57" s="58" t="s">
        <v>32</v>
      </c>
      <c r="B57" s="160">
        <v>24</v>
      </c>
      <c r="C57" s="163">
        <v>28333</v>
      </c>
      <c r="D57" s="52"/>
      <c r="E57" s="52"/>
      <c r="F57" s="52"/>
      <c r="G57" s="52"/>
      <c r="H57" s="52"/>
      <c r="I57" s="52"/>
      <c r="J57" s="160">
        <v>54282</v>
      </c>
      <c r="K57" s="161">
        <v>82615</v>
      </c>
      <c r="L57" s="161">
        <v>51927</v>
      </c>
      <c r="M57" s="162">
        <v>1</v>
      </c>
    </row>
    <row r="58" spans="1:13" s="2" customFormat="1" ht="12.75">
      <c r="A58" s="54" t="s">
        <v>40</v>
      </c>
      <c r="B58" s="55">
        <f aca="true" t="shared" si="7" ref="B58:B66">IF(A58="","",VLOOKUP(A58,$A$12:$B$50,2,FALSE))</f>
        <v>89</v>
      </c>
      <c r="C58" s="55"/>
      <c r="D58" s="55"/>
      <c r="E58" s="55"/>
      <c r="F58" s="55"/>
      <c r="G58" s="55"/>
      <c r="H58" s="55"/>
      <c r="I58" s="55"/>
      <c r="J58" s="55">
        <v>174900</v>
      </c>
      <c r="K58" s="112">
        <f>SUM(C58:J58)</f>
        <v>174900</v>
      </c>
      <c r="L58" s="55"/>
      <c r="M58" s="56">
        <v>1</v>
      </c>
    </row>
    <row r="59" spans="1:14" ht="12.75">
      <c r="A59" s="58" t="s">
        <v>33</v>
      </c>
      <c r="B59" s="59">
        <f t="shared" si="7"/>
        <v>84</v>
      </c>
      <c r="C59" s="59">
        <v>52381</v>
      </c>
      <c r="D59" s="59"/>
      <c r="E59" s="59"/>
      <c r="F59" s="59"/>
      <c r="G59" s="59"/>
      <c r="H59" s="59"/>
      <c r="I59" s="59"/>
      <c r="J59" s="59"/>
      <c r="K59" s="115">
        <v>52381</v>
      </c>
      <c r="L59" s="59"/>
      <c r="M59" s="60">
        <v>1</v>
      </c>
      <c r="N59" s="155"/>
    </row>
    <row r="60" spans="1:13" ht="12.75">
      <c r="A60" s="58" t="s">
        <v>62</v>
      </c>
      <c r="B60" s="59">
        <f t="shared" si="7"/>
        <v>119</v>
      </c>
      <c r="C60" s="59"/>
      <c r="D60" s="59"/>
      <c r="E60" s="59"/>
      <c r="F60" s="59"/>
      <c r="G60" s="59"/>
      <c r="H60" s="59"/>
      <c r="I60" s="59"/>
      <c r="J60" s="59">
        <v>165230</v>
      </c>
      <c r="K60" s="115">
        <v>165230</v>
      </c>
      <c r="L60" s="59"/>
      <c r="M60" s="60">
        <v>1</v>
      </c>
    </row>
    <row r="61" spans="1:13" ht="12.75">
      <c r="A61" s="58" t="s">
        <v>63</v>
      </c>
      <c r="B61" s="59">
        <f t="shared" si="7"/>
        <v>120</v>
      </c>
      <c r="C61" s="59">
        <v>100566</v>
      </c>
      <c r="D61" s="59">
        <v>9680</v>
      </c>
      <c r="E61" s="59">
        <v>11721</v>
      </c>
      <c r="F61" s="59"/>
      <c r="G61" s="59">
        <v>25668</v>
      </c>
      <c r="H61" s="59">
        <v>2017</v>
      </c>
      <c r="I61" s="59"/>
      <c r="J61" s="59">
        <v>129456</v>
      </c>
      <c r="K61" s="59">
        <v>279108</v>
      </c>
      <c r="L61" s="59">
        <v>50609</v>
      </c>
      <c r="M61" s="60">
        <v>4</v>
      </c>
    </row>
    <row r="62" spans="1:15" s="2" customFormat="1" ht="12.75">
      <c r="A62" s="54" t="s">
        <v>33</v>
      </c>
      <c r="B62" s="55">
        <f t="shared" si="7"/>
        <v>84</v>
      </c>
      <c r="C62" s="55"/>
      <c r="D62" s="55"/>
      <c r="E62" s="55"/>
      <c r="F62" s="55"/>
      <c r="G62" s="55"/>
      <c r="H62" s="55"/>
      <c r="I62" s="55"/>
      <c r="J62" s="55">
        <v>-19341</v>
      </c>
      <c r="K62" s="113">
        <v>-19341</v>
      </c>
      <c r="L62" s="55">
        <v>16255</v>
      </c>
      <c r="M62" s="56">
        <v>1</v>
      </c>
      <c r="N62" s="114"/>
      <c r="O62" s="43"/>
    </row>
    <row r="63" spans="1:15" s="2" customFormat="1" ht="12.75">
      <c r="A63" s="58" t="s">
        <v>35</v>
      </c>
      <c r="B63" s="59">
        <f t="shared" si="7"/>
        <v>86</v>
      </c>
      <c r="C63" s="59">
        <v>64171</v>
      </c>
      <c r="D63" s="59"/>
      <c r="E63" s="59"/>
      <c r="F63" s="59">
        <v>2857</v>
      </c>
      <c r="G63" s="59"/>
      <c r="H63" s="59"/>
      <c r="I63" s="59"/>
      <c r="J63" s="59">
        <v>-36467</v>
      </c>
      <c r="K63" s="115">
        <v>30561</v>
      </c>
      <c r="L63" s="59"/>
      <c r="M63" s="60">
        <v>1</v>
      </c>
      <c r="N63" s="114"/>
      <c r="O63" s="43"/>
    </row>
    <row r="64" spans="1:15" s="2" customFormat="1" ht="12.75">
      <c r="A64" s="54" t="s">
        <v>63</v>
      </c>
      <c r="B64" s="55">
        <f t="shared" si="7"/>
        <v>120</v>
      </c>
      <c r="C64" s="55">
        <v>138807</v>
      </c>
      <c r="D64" s="55"/>
      <c r="E64" s="55"/>
      <c r="F64" s="55"/>
      <c r="G64" s="55">
        <v>17393</v>
      </c>
      <c r="H64" s="55"/>
      <c r="I64" s="55"/>
      <c r="J64" s="55">
        <v>-36484</v>
      </c>
      <c r="K64" s="113">
        <v>119716</v>
      </c>
      <c r="L64" s="55"/>
      <c r="M64" s="56">
        <v>2</v>
      </c>
      <c r="N64" s="114"/>
      <c r="O64" s="43"/>
    </row>
    <row r="65" spans="1:15" s="2" customFormat="1" ht="12.75">
      <c r="A65" s="54" t="s">
        <v>51</v>
      </c>
      <c r="B65" s="55">
        <f t="shared" si="7"/>
        <v>158</v>
      </c>
      <c r="C65" s="55">
        <v>130073</v>
      </c>
      <c r="D65" s="55"/>
      <c r="E65" s="55"/>
      <c r="F65" s="55"/>
      <c r="G65" s="55"/>
      <c r="H65" s="55"/>
      <c r="I65" s="55"/>
      <c r="J65" s="55"/>
      <c r="K65" s="113">
        <v>130073</v>
      </c>
      <c r="L65" s="55"/>
      <c r="M65" s="56">
        <v>1</v>
      </c>
      <c r="N65" s="114"/>
      <c r="O65" s="43"/>
    </row>
    <row r="66" spans="1:15" s="2" customFormat="1" ht="12.75">
      <c r="A66" s="58" t="s">
        <v>63</v>
      </c>
      <c r="B66" s="59">
        <f t="shared" si="7"/>
        <v>120</v>
      </c>
      <c r="C66" s="59">
        <v>190217</v>
      </c>
      <c r="D66" s="59"/>
      <c r="E66" s="59"/>
      <c r="F66" s="59"/>
      <c r="G66" s="59"/>
      <c r="H66" s="59"/>
      <c r="I66" s="59">
        <v>379737</v>
      </c>
      <c r="J66" s="59">
        <v>160</v>
      </c>
      <c r="K66" s="115">
        <v>570114</v>
      </c>
      <c r="L66" s="59">
        <v>143840</v>
      </c>
      <c r="M66" s="60">
        <v>1</v>
      </c>
      <c r="N66" s="114"/>
      <c r="O66" s="43"/>
    </row>
    <row r="67" spans="1:13" ht="12.75">
      <c r="A67" s="54" t="s">
        <v>63</v>
      </c>
      <c r="B67" s="55">
        <f>IF(A67="","",VLOOKUP(A67,$A$12:$B$50,2,FALSE))</f>
        <v>120</v>
      </c>
      <c r="C67" s="55">
        <v>88895</v>
      </c>
      <c r="D67" s="55">
        <v>14687</v>
      </c>
      <c r="E67" s="55">
        <v>13334</v>
      </c>
      <c r="F67" s="55"/>
      <c r="G67" s="55">
        <v>20774</v>
      </c>
      <c r="H67" s="55">
        <v>15460</v>
      </c>
      <c r="I67" s="55"/>
      <c r="J67" s="55">
        <v>-9790</v>
      </c>
      <c r="K67" s="113">
        <f>SUM(C67:J67)</f>
        <v>143360</v>
      </c>
      <c r="L67" s="55">
        <v>14766</v>
      </c>
      <c r="M67" s="56">
        <v>3</v>
      </c>
    </row>
    <row r="68" spans="1:15" s="2" customFormat="1" ht="12.75">
      <c r="A68" s="54" t="s">
        <v>63</v>
      </c>
      <c r="B68" s="55">
        <f>IF(A68="","",VLOOKUP(A68,$A$12:$B$50,2,FALSE))</f>
        <v>120</v>
      </c>
      <c r="C68" s="55">
        <v>36997</v>
      </c>
      <c r="D68" s="55">
        <v>433</v>
      </c>
      <c r="E68" s="55">
        <v>-5135</v>
      </c>
      <c r="F68" s="55"/>
      <c r="G68" s="55">
        <v>20052</v>
      </c>
      <c r="H68" s="55">
        <v>17499</v>
      </c>
      <c r="I68" s="55"/>
      <c r="J68" s="55">
        <v>44468</v>
      </c>
      <c r="K68" s="113">
        <f>SUM(C68:J68)</f>
        <v>114314</v>
      </c>
      <c r="L68" s="55">
        <v>411200</v>
      </c>
      <c r="M68" s="56">
        <v>4</v>
      </c>
      <c r="N68" s="114"/>
      <c r="O68" s="43"/>
    </row>
    <row r="69" spans="1:13" ht="12.75">
      <c r="A69" s="58"/>
      <c r="B69" s="52"/>
      <c r="C69" s="53"/>
      <c r="D69" s="53"/>
      <c r="E69" s="53"/>
      <c r="F69" s="53"/>
      <c r="G69" s="53"/>
      <c r="H69" s="53"/>
      <c r="I69" s="53"/>
      <c r="J69" s="53"/>
      <c r="K69" s="112"/>
      <c r="L69" s="53"/>
      <c r="M69" s="158"/>
    </row>
    <row r="70" spans="1:13" ht="12.75">
      <c r="A70" s="58"/>
      <c r="B70" s="52"/>
      <c r="C70" s="53"/>
      <c r="D70" s="53"/>
      <c r="E70" s="53"/>
      <c r="F70" s="53"/>
      <c r="G70" s="53"/>
      <c r="H70" s="53"/>
      <c r="I70" s="53"/>
      <c r="J70" s="53"/>
      <c r="K70" s="112"/>
      <c r="L70" s="53"/>
      <c r="M70" s="158"/>
    </row>
    <row r="71" spans="1:13" ht="12.75">
      <c r="A71" s="58"/>
      <c r="B71" s="52"/>
      <c r="C71" s="53"/>
      <c r="D71" s="53"/>
      <c r="E71" s="53"/>
      <c r="F71" s="53"/>
      <c r="G71" s="53"/>
      <c r="H71" s="53"/>
      <c r="I71" s="53"/>
      <c r="J71" s="53"/>
      <c r="K71" s="112"/>
      <c r="L71" s="53"/>
      <c r="M71" s="158"/>
    </row>
    <row r="72" spans="1:13" ht="12.75">
      <c r="A72" s="58"/>
      <c r="B72" s="52"/>
      <c r="C72" s="53"/>
      <c r="D72" s="53"/>
      <c r="E72" s="53"/>
      <c r="F72" s="53"/>
      <c r="G72" s="53"/>
      <c r="H72" s="53"/>
      <c r="I72" s="53"/>
      <c r="J72" s="53"/>
      <c r="K72" s="112"/>
      <c r="L72" s="53"/>
      <c r="M72" s="158"/>
    </row>
    <row r="73" spans="1:13" ht="12.75">
      <c r="A73" s="58"/>
      <c r="B73" s="52"/>
      <c r="C73" s="53"/>
      <c r="D73" s="53"/>
      <c r="E73" s="53"/>
      <c r="F73" s="53"/>
      <c r="G73" s="53"/>
      <c r="H73" s="53"/>
      <c r="I73" s="53"/>
      <c r="J73" s="53"/>
      <c r="K73" s="112"/>
      <c r="L73" s="53"/>
      <c r="M73" s="158"/>
    </row>
    <row r="209" ht="24.75" customHeight="1">
      <c r="A209" s="105" t="s">
        <v>123</v>
      </c>
    </row>
    <row r="210" ht="24.75" customHeight="1">
      <c r="A210" s="105" t="s">
        <v>124</v>
      </c>
    </row>
    <row r="211" ht="24.75" customHeight="1">
      <c r="A211" s="105" t="s">
        <v>125</v>
      </c>
    </row>
    <row r="212" ht="24.75" customHeight="1">
      <c r="A212" s="105" t="s">
        <v>126</v>
      </c>
    </row>
    <row r="213" ht="24.75" customHeight="1">
      <c r="A213" s="105" t="s">
        <v>127</v>
      </c>
    </row>
    <row r="214" ht="24.75" customHeight="1">
      <c r="A214" s="105" t="s">
        <v>128</v>
      </c>
    </row>
    <row r="215" ht="24.75" customHeight="1">
      <c r="A215" s="105" t="s">
        <v>129</v>
      </c>
    </row>
    <row r="216" ht="24.75" customHeight="1">
      <c r="A216" s="105" t="s">
        <v>132</v>
      </c>
    </row>
    <row r="217" ht="24.75" customHeight="1">
      <c r="A217" s="105" t="s">
        <v>133</v>
      </c>
    </row>
    <row r="218" ht="24.75" customHeight="1">
      <c r="A218" s="105" t="s">
        <v>134</v>
      </c>
    </row>
    <row r="219" ht="24.75" customHeight="1">
      <c r="A219" s="105" t="s">
        <v>135</v>
      </c>
    </row>
    <row r="220" ht="24.75" customHeight="1">
      <c r="A220" s="105" t="s">
        <v>130</v>
      </c>
    </row>
    <row r="221" ht="24.75" customHeight="1">
      <c r="A221" s="105" t="s">
        <v>136</v>
      </c>
    </row>
    <row r="222" ht="24.75" customHeight="1">
      <c r="A222" s="105" t="s">
        <v>137</v>
      </c>
    </row>
    <row r="223" ht="24.75" customHeight="1">
      <c r="A223" s="105" t="s">
        <v>131</v>
      </c>
    </row>
    <row r="224" ht="24.75" customHeight="1">
      <c r="A224" s="105" t="s">
        <v>138</v>
      </c>
    </row>
    <row r="225" ht="24.75" customHeight="1">
      <c r="A225" s="105" t="s">
        <v>139</v>
      </c>
    </row>
    <row r="226" ht="24.75" customHeight="1">
      <c r="A226" s="105" t="s">
        <v>140</v>
      </c>
    </row>
    <row r="227" ht="24.75" customHeight="1">
      <c r="A227" s="105" t="s">
        <v>141</v>
      </c>
    </row>
    <row r="228" ht="24.75" customHeight="1">
      <c r="A228" s="105" t="s">
        <v>142</v>
      </c>
    </row>
    <row r="229" ht="24.75" customHeight="1">
      <c r="A229" s="105" t="s">
        <v>143</v>
      </c>
    </row>
    <row r="230" ht="24.75" customHeight="1">
      <c r="A230" s="105" t="s">
        <v>144</v>
      </c>
    </row>
    <row r="231" ht="24.75" customHeight="1">
      <c r="A231" s="105" t="s">
        <v>145</v>
      </c>
    </row>
    <row r="232" ht="24.75" customHeight="1">
      <c r="A232" s="105" t="s">
        <v>146</v>
      </c>
    </row>
    <row r="233" ht="24.75" customHeight="1">
      <c r="A233" s="105" t="s">
        <v>147</v>
      </c>
    </row>
    <row r="234" ht="24.75" customHeight="1">
      <c r="A234" s="105" t="s">
        <v>148</v>
      </c>
    </row>
    <row r="235" ht="24.75" customHeight="1">
      <c r="A235" s="105" t="s">
        <v>149</v>
      </c>
    </row>
    <row r="236" ht="24.75" customHeight="1">
      <c r="A236" s="105" t="s">
        <v>150</v>
      </c>
    </row>
    <row r="237" ht="24.75" customHeight="1">
      <c r="A237" s="105" t="s">
        <v>151</v>
      </c>
    </row>
    <row r="238" ht="24.75" customHeight="1">
      <c r="A238" s="105" t="s">
        <v>152</v>
      </c>
    </row>
    <row r="239" ht="24.75" customHeight="1">
      <c r="A239" s="105" t="s">
        <v>153</v>
      </c>
    </row>
    <row r="240" ht="24.75" customHeight="1">
      <c r="A240" s="105" t="s">
        <v>154</v>
      </c>
    </row>
    <row r="250" ht="12.75">
      <c r="A250" s="63" t="s">
        <v>22</v>
      </c>
    </row>
    <row r="251" ht="12.75">
      <c r="A251" s="63" t="s">
        <v>23</v>
      </c>
    </row>
    <row r="252" ht="12.75">
      <c r="A252" s="63" t="s">
        <v>24</v>
      </c>
    </row>
    <row r="253" ht="12.75">
      <c r="A253" s="63" t="s">
        <v>26</v>
      </c>
    </row>
    <row r="254" ht="12.75">
      <c r="A254" s="63" t="s">
        <v>25</v>
      </c>
    </row>
    <row r="255" ht="12.75">
      <c r="A255" s="63" t="s">
        <v>27</v>
      </c>
    </row>
    <row r="256" ht="12.75">
      <c r="A256" s="63" t="s">
        <v>28</v>
      </c>
    </row>
    <row r="257" ht="12.75">
      <c r="A257" s="63" t="s">
        <v>29</v>
      </c>
    </row>
    <row r="258" ht="12.75">
      <c r="A258" s="63" t="s">
        <v>30</v>
      </c>
    </row>
    <row r="259" ht="12.75">
      <c r="A259" s="63" t="s">
        <v>31</v>
      </c>
    </row>
    <row r="260" ht="12.75">
      <c r="A260" s="63" t="s">
        <v>38</v>
      </c>
    </row>
    <row r="261" ht="12.75">
      <c r="A261" s="63" t="s">
        <v>39</v>
      </c>
    </row>
    <row r="262" ht="12.75">
      <c r="A262" s="63" t="s">
        <v>32</v>
      </c>
    </row>
    <row r="263" ht="12.75">
      <c r="A263" s="63" t="s">
        <v>33</v>
      </c>
    </row>
    <row r="264" ht="12.75">
      <c r="A264" s="63" t="s">
        <v>34</v>
      </c>
    </row>
    <row r="265" ht="12.75">
      <c r="A265" s="63" t="s">
        <v>35</v>
      </c>
    </row>
    <row r="266" ht="12.75">
      <c r="A266" s="63" t="s">
        <v>36</v>
      </c>
    </row>
    <row r="267" ht="12.75">
      <c r="A267" s="63" t="s">
        <v>37</v>
      </c>
    </row>
    <row r="268" ht="12.75">
      <c r="A268" s="63" t="s">
        <v>40</v>
      </c>
    </row>
    <row r="269" ht="12.75">
      <c r="A269" s="63" t="s">
        <v>41</v>
      </c>
    </row>
    <row r="270" ht="12.75">
      <c r="A270" s="106" t="s">
        <v>64</v>
      </c>
    </row>
    <row r="271" ht="12.75">
      <c r="A271" s="106" t="s">
        <v>65</v>
      </c>
    </row>
    <row r="272" ht="12.75">
      <c r="A272" s="106" t="s">
        <v>66</v>
      </c>
    </row>
    <row r="273" ht="12.75">
      <c r="A273" s="106" t="s">
        <v>67</v>
      </c>
    </row>
    <row r="274" ht="12.75">
      <c r="A274" s="106" t="s">
        <v>68</v>
      </c>
    </row>
    <row r="275" ht="12.75">
      <c r="A275" s="106" t="s">
        <v>69</v>
      </c>
    </row>
    <row r="276" ht="12.75">
      <c r="A276" s="63" t="s">
        <v>57</v>
      </c>
    </row>
    <row r="277" ht="12.75">
      <c r="A277" s="63" t="s">
        <v>58</v>
      </c>
    </row>
    <row r="278" ht="12.75">
      <c r="A278" s="63" t="s">
        <v>59</v>
      </c>
    </row>
    <row r="279" ht="12.75">
      <c r="A279" s="63" t="s">
        <v>60</v>
      </c>
    </row>
    <row r="280" ht="12.75">
      <c r="A280" s="63" t="s">
        <v>61</v>
      </c>
    </row>
    <row r="281" ht="12.75">
      <c r="A281" s="63" t="s">
        <v>62</v>
      </c>
    </row>
    <row r="282" ht="12.75">
      <c r="A282" s="63" t="s">
        <v>63</v>
      </c>
    </row>
    <row r="283" ht="12.75">
      <c r="A283" s="63" t="s">
        <v>51</v>
      </c>
    </row>
  </sheetData>
  <sheetProtection/>
  <mergeCells count="8">
    <mergeCell ref="A52:M52"/>
    <mergeCell ref="A53:A54"/>
    <mergeCell ref="K2:L2"/>
    <mergeCell ref="C7:D7"/>
    <mergeCell ref="K3:L3"/>
    <mergeCell ref="E4:F4"/>
    <mergeCell ref="A5:F5"/>
    <mergeCell ref="H5:P5"/>
  </mergeCells>
  <conditionalFormatting sqref="O12:O50">
    <cfRule type="cellIs" priority="2" dxfId="0" operator="equal" stopIfTrue="1">
      <formula>0</formula>
    </cfRule>
  </conditionalFormatting>
  <conditionalFormatting sqref="P12:P50 N51:N59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3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83"/>
  <sheetViews>
    <sheetView tabSelected="1" zoomScale="70" zoomScaleNormal="70" zoomScalePageLayoutView="0" workbookViewId="0" topLeftCell="C45">
      <selection activeCell="B70" sqref="B70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Budapesti Fegyház és Börtön</v>
      </c>
    </row>
    <row r="2" spans="1:10" ht="12.75">
      <c r="A2" s="3" t="s">
        <v>71</v>
      </c>
      <c r="H2" s="5" t="s">
        <v>0</v>
      </c>
      <c r="I2" s="203" t="s">
        <v>213</v>
      </c>
      <c r="J2" s="204"/>
    </row>
    <row r="3" spans="1:10" ht="12.75">
      <c r="A3" s="3"/>
      <c r="H3" s="5" t="s">
        <v>77</v>
      </c>
      <c r="I3" s="203" t="s">
        <v>210</v>
      </c>
      <c r="J3" s="204"/>
    </row>
    <row r="4" spans="1:7" ht="18" customHeight="1">
      <c r="A4" s="6"/>
      <c r="E4" s="145" t="s">
        <v>55</v>
      </c>
      <c r="F4" s="145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91" t="s">
        <v>85</v>
      </c>
      <c r="B5" s="191"/>
      <c r="C5" s="191"/>
      <c r="D5" s="191"/>
      <c r="E5" s="191"/>
      <c r="F5" s="191"/>
      <c r="G5" s="7" t="s">
        <v>83</v>
      </c>
      <c r="H5" s="190" t="s">
        <v>196</v>
      </c>
      <c r="I5" s="190"/>
      <c r="J5" s="190"/>
      <c r="K5" s="190"/>
      <c r="L5" s="190"/>
      <c r="M5" s="190"/>
      <c r="N5" s="190"/>
    </row>
    <row r="6" spans="1:10" ht="15.75" customHeight="1" thickBot="1">
      <c r="A6" s="65"/>
      <c r="J6" s="66" t="s">
        <v>76</v>
      </c>
    </row>
    <row r="7" spans="1:14" ht="12.75">
      <c r="A7" s="148"/>
      <c r="B7" s="116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47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6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49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6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0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  <c r="K10" s="141"/>
      <c r="L10" s="141" t="s">
        <v>177</v>
      </c>
      <c r="M10" s="141" t="s">
        <v>52</v>
      </c>
      <c r="N10" s="141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39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/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39">
        <f>'01M'!K13+'13M'!K13+'02M'!K13+'03M'!K13+'04M'!K13+'05M'!K13+'06M'!K13+'07M'!K13+'08M'!K13+'09M'!K13+'10M'!K13+'11M'!K13+'12M'!K13</f>
        <v>0</v>
      </c>
      <c r="L13" s="96"/>
      <c r="M13" s="97">
        <f aca="true" t="shared" si="0" ref="M13:M22">IF(L13=0,L13,I13/L13)</f>
        <v>0</v>
      </c>
      <c r="N13" s="98"/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39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/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39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/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0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0</v>
      </c>
      <c r="F16" s="95">
        <f>'01M'!F16+'13M'!F16+'02M'!F16+'03M'!F16+'04M'!F16+'05M'!F16+'06M'!F16+'07M'!F16+'08M'!F16+'09M'!F16+'10M'!F16+'11M'!F16+'12M'!F16</f>
        <v>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0</v>
      </c>
      <c r="K16" s="139">
        <v>2</v>
      </c>
      <c r="L16" s="96"/>
      <c r="M16" s="97">
        <f t="shared" si="0"/>
        <v>0</v>
      </c>
      <c r="N16" s="98">
        <f>L16/K16</f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39">
        <v>2</v>
      </c>
      <c r="L17" s="96"/>
      <c r="M17" s="97">
        <f t="shared" si="0"/>
        <v>0</v>
      </c>
      <c r="N17" s="98">
        <f>L17/K17</f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39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/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39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/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39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/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39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/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53556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5540</v>
      </c>
      <c r="F22" s="95">
        <f>'01M'!F22+'13M'!F22+'02M'!F22+'03M'!F22+'04M'!F22+'05M'!F22+'06M'!F22+'07M'!F22+'08M'!F22+'09M'!F22+'10M'!F22+'11M'!F22+'12M'!F22</f>
        <v>1950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61046</v>
      </c>
      <c r="K22" s="139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/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142953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11338</v>
      </c>
      <c r="F23" s="95">
        <f>'01M'!F23+'13M'!F23+'02M'!F23+'03M'!F23+'04M'!F23+'05M'!F23+'06M'!F23+'07M'!F23+'08M'!F23+'09M'!F23+'10M'!F23+'11M'!F23+'12M'!F23</f>
        <v>3900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158191</v>
      </c>
      <c r="K23" s="139">
        <v>0</v>
      </c>
      <c r="L23" s="96">
        <v>78937</v>
      </c>
      <c r="M23" s="97">
        <f>J23/L23</f>
        <v>2.004015860749712</v>
      </c>
      <c r="N23" s="98"/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1948061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213379</v>
      </c>
      <c r="F24" s="95">
        <f>'01M'!F24+'13M'!F24+'02M'!F24+'03M'!F24+'04M'!F24+'05M'!F24+'06M'!F24+'07M'!F24+'08M'!F24+'09M'!F24+'10M'!F24+'11M'!F24+'12M'!F24</f>
        <v>74750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2236190</v>
      </c>
      <c r="K24" s="139">
        <v>8</v>
      </c>
      <c r="L24" s="96">
        <v>5446967</v>
      </c>
      <c r="M24" s="97">
        <f aca="true" t="shared" si="1" ref="M24:M50">J24/L24</f>
        <v>0.4105385621025426</v>
      </c>
      <c r="N24" s="98">
        <f>L24/K24</f>
        <v>680870.875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6614040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682524</v>
      </c>
      <c r="F25" s="95">
        <f>'01M'!F25+'13M'!F25+'02M'!F25+'03M'!F25+'04M'!F25+'05M'!F25+'06M'!F25+'07M'!F25+'08M'!F25+'09M'!F25+'10M'!F25+'11M'!F25+'12M'!F25</f>
        <v>272220</v>
      </c>
      <c r="G25" s="95">
        <f>'01M'!G25+'13M'!G25+'02M'!G25+'03M'!G25+'04M'!G25+'05M'!G25+'06M'!G25+'07M'!G25+'08M'!G25+'09M'!G25+'10M'!G25+'11M'!G25+'12M'!G25</f>
        <v>0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7568784</v>
      </c>
      <c r="K25" s="139">
        <v>21</v>
      </c>
      <c r="L25" s="96">
        <v>12249210</v>
      </c>
      <c r="M25" s="97">
        <f t="shared" si="1"/>
        <v>0.6178997665971928</v>
      </c>
      <c r="N25" s="98">
        <f>L25/K25</f>
        <v>583295.7142857143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0</v>
      </c>
      <c r="F26" s="95">
        <f>'01M'!F26+'13M'!F26+'02M'!F26+'03M'!F26+'04M'!F26+'05M'!F26+'06M'!F26+'07M'!F26+'08M'!F26+'09M'!F26+'10M'!F26+'11M'!F26+'12M'!F26</f>
        <v>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0</v>
      </c>
      <c r="K26" s="139">
        <f>'01M'!K26+'13M'!K26+'02M'!K26+'03M'!K26+'04M'!K26+'05M'!K26+'06M'!K26+'07M'!K26+'08M'!K26+'09M'!K26+'10M'!K26+'11M'!K26+'12M'!K26</f>
        <v>0</v>
      </c>
      <c r="L26" s="96"/>
      <c r="M26" s="97"/>
      <c r="N26" s="98"/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3951749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412112</v>
      </c>
      <c r="F27" s="95">
        <f>'01M'!F27+'13M'!F27+'02M'!F27+'03M'!F27+'04M'!F27+'05M'!F27+'06M'!F27+'07M'!F27+'08M'!F27+'09M'!F27+'10M'!F27+'11M'!F27+'12M'!F27</f>
        <v>99190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4463051</v>
      </c>
      <c r="K27" s="139">
        <v>7</v>
      </c>
      <c r="L27" s="96">
        <v>7355082</v>
      </c>
      <c r="M27" s="97">
        <f t="shared" si="1"/>
        <v>0.6067982654714115</v>
      </c>
      <c r="N27" s="98">
        <f>L27/K27</f>
        <v>1050726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993561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103572</v>
      </c>
      <c r="F28" s="95">
        <f>'01M'!F28+'13M'!F28+'02M'!F28+'03M'!F28+'04M'!F28+'05M'!F28+'06M'!F28+'07M'!F28+'08M'!F28+'09M'!F28+'10M'!F28+'11M'!F28+'12M'!F28</f>
        <v>25350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1122483</v>
      </c>
      <c r="K28" s="139">
        <v>2</v>
      </c>
      <c r="L28" s="96">
        <v>2023209</v>
      </c>
      <c r="M28" s="97">
        <f t="shared" si="1"/>
        <v>0.5548032852760145</v>
      </c>
      <c r="N28" s="98">
        <f>L28/K28</f>
        <v>1011604.5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3849874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392199</v>
      </c>
      <c r="F29" s="95">
        <f>'01M'!F29+'13M'!F29+'02M'!F29+'03M'!F29+'04M'!F29+'05M'!F29+'06M'!F29+'07M'!F29+'08M'!F29+'09M'!F29+'10M'!F29+'11M'!F29+'12M'!F29</f>
        <v>83785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4325858</v>
      </c>
      <c r="K29" s="139">
        <v>7</v>
      </c>
      <c r="L29" s="96">
        <v>8748368</v>
      </c>
      <c r="M29" s="97">
        <f t="shared" si="1"/>
        <v>0.49447599826619093</v>
      </c>
      <c r="N29" s="98">
        <f>L29/K29</f>
        <v>1249766.857142857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6688238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687776</v>
      </c>
      <c r="F30" s="95">
        <f>'01M'!F30+'13M'!F30+'02M'!F30+'03M'!F30+'04M'!F30+'05M'!F30+'06M'!F30+'07M'!F30+'08M'!F30+'09M'!F30+'10M'!F30+'11M'!F30+'12M'!F30</f>
        <v>105625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7481639</v>
      </c>
      <c r="K30" s="139">
        <v>6</v>
      </c>
      <c r="L30" s="96">
        <v>10420640</v>
      </c>
      <c r="M30" s="97">
        <f t="shared" si="1"/>
        <v>0.7179634840086597</v>
      </c>
      <c r="N30" s="98">
        <f>L30/K30</f>
        <v>1736773.3333333333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3643027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3643027</v>
      </c>
      <c r="K31" s="139">
        <f>'01M'!K31+'13M'!K31+'02M'!K31+'03M'!K31+'04M'!K31+'05M'!K31+'06M'!K31+'07M'!K31+'08M'!K31+'09M'!K31+'10M'!K31+'11M'!K31+'12M'!K31</f>
        <v>0</v>
      </c>
      <c r="L31" s="96">
        <v>9205110</v>
      </c>
      <c r="M31" s="97">
        <f t="shared" si="1"/>
        <v>0.39576137601832023</v>
      </c>
      <c r="N31" s="98"/>
    </row>
    <row r="32" spans="1:14" s="101" customFormat="1" ht="12.75">
      <c r="A32" s="135" t="s">
        <v>73</v>
      </c>
      <c r="B32" s="136">
        <v>92</v>
      </c>
      <c r="C32" s="138">
        <f aca="true" t="shared" si="2" ref="C32:J32">SUM(C12:C31)</f>
        <v>24242032</v>
      </c>
      <c r="D32" s="138">
        <f t="shared" si="2"/>
        <v>0</v>
      </c>
      <c r="E32" s="138">
        <f t="shared" si="2"/>
        <v>2508440</v>
      </c>
      <c r="F32" s="138">
        <f t="shared" si="2"/>
        <v>666770</v>
      </c>
      <c r="G32" s="138">
        <f t="shared" si="2"/>
        <v>3643027</v>
      </c>
      <c r="H32" s="138">
        <f t="shared" si="2"/>
        <v>0</v>
      </c>
      <c r="I32" s="138">
        <f t="shared" si="2"/>
        <v>0</v>
      </c>
      <c r="J32" s="138">
        <f t="shared" si="2"/>
        <v>31060269</v>
      </c>
      <c r="K32" s="140">
        <f>SUM(K12:K31)</f>
        <v>55</v>
      </c>
      <c r="L32" s="138">
        <f>SUM(L12:L31)</f>
        <v>55527523</v>
      </c>
      <c r="M32" s="97">
        <f t="shared" si="1"/>
        <v>0.5593670908028798</v>
      </c>
      <c r="N32" s="98">
        <f>L32/K32</f>
        <v>1009591.3272727273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39">
        <f>'01M'!K33+'13M'!K33+'02M'!K33+'03M'!K33+'04M'!K33+'05M'!K33+'06M'!K33+'07M'!K33+'08M'!K33+'09M'!K33+'10M'!K33+'11M'!K33+'12M'!K33</f>
        <v>0</v>
      </c>
      <c r="L33" s="96"/>
      <c r="M33" s="97"/>
      <c r="N33" s="98"/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39">
        <f>'01M'!K34+'13M'!K34+'02M'!K34+'03M'!K34+'04M'!K34+'05M'!K34+'06M'!K34+'07M'!K34+'08M'!K34+'09M'!K34+'10M'!K34+'11M'!K34+'12M'!K34</f>
        <v>0</v>
      </c>
      <c r="L34" s="96"/>
      <c r="M34" s="97"/>
      <c r="N34" s="98"/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39">
        <f>'01M'!K35+'13M'!K35+'02M'!K35+'03M'!K35+'04M'!K35+'05M'!K35+'06M'!K35+'07M'!K35+'08M'!K35+'09M'!K35+'10M'!K35+'11M'!K35+'12M'!K35</f>
        <v>0</v>
      </c>
      <c r="L35" s="96"/>
      <c r="M35" s="97"/>
      <c r="N35" s="98"/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39">
        <f>'01M'!K36+'13M'!K36+'02M'!K36+'03M'!K36+'04M'!K36+'05M'!K36+'06M'!K36+'07M'!K36+'08M'!K36+'09M'!K36+'10M'!K36+'11M'!K36+'12M'!K36</f>
        <v>0</v>
      </c>
      <c r="L36" s="96"/>
      <c r="M36" s="97"/>
      <c r="N36" s="98"/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39">
        <f>'01M'!K37+'13M'!K37+'02M'!K37+'03M'!K37+'04M'!K37+'05M'!K37+'06M'!K37+'07M'!K37+'08M'!K37+'09M'!K37+'10M'!K37+'11M'!K37+'12M'!K37</f>
        <v>0</v>
      </c>
      <c r="L37" s="96"/>
      <c r="M37" s="97"/>
      <c r="N37" s="98"/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39">
        <f>'01M'!K38+'13M'!K38+'02M'!K38+'03M'!K38+'04M'!K38+'05M'!K38+'06M'!K38+'07M'!K38+'08M'!K38+'09M'!K38+'10M'!K38+'11M'!K38+'12M'!K38</f>
        <v>0</v>
      </c>
      <c r="L38" s="96"/>
      <c r="M38" s="97"/>
      <c r="N38" s="98"/>
    </row>
    <row r="39" spans="1:14" ht="12.75">
      <c r="A39" s="135" t="s">
        <v>72</v>
      </c>
      <c r="B39" s="136">
        <v>110</v>
      </c>
      <c r="C39" s="138">
        <f aca="true" t="shared" si="3" ref="C39:J39">SUM(C33:C38)</f>
        <v>0</v>
      </c>
      <c r="D39" s="138">
        <f t="shared" si="3"/>
        <v>0</v>
      </c>
      <c r="E39" s="138">
        <f t="shared" si="3"/>
        <v>0</v>
      </c>
      <c r="F39" s="138">
        <f t="shared" si="3"/>
        <v>0</v>
      </c>
      <c r="G39" s="138">
        <f t="shared" si="3"/>
        <v>0</v>
      </c>
      <c r="H39" s="138">
        <f t="shared" si="3"/>
        <v>0</v>
      </c>
      <c r="I39" s="138">
        <f t="shared" si="3"/>
        <v>0</v>
      </c>
      <c r="J39" s="138">
        <f t="shared" si="3"/>
        <v>0</v>
      </c>
      <c r="K39" s="140">
        <f>SUM(K33:K38)</f>
        <v>0</v>
      </c>
      <c r="L39" s="138">
        <f>SUM(L33:L38)</f>
        <v>0</v>
      </c>
      <c r="M39" s="97"/>
      <c r="N39" s="98"/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39">
        <f>'01M'!K40+'13M'!K40+'02M'!K40+'03M'!K40+'04M'!K40+'05M'!K40+'06M'!K40+'07M'!K40+'08M'!K40+'09M'!K40+'10M'!K40+'11M'!K40+'12M'!K40</f>
        <v>0</v>
      </c>
      <c r="L40" s="96"/>
      <c r="M40" s="97"/>
      <c r="N40" s="98"/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39">
        <f>'01M'!K41+'13M'!K41+'02M'!K41+'03M'!K41+'04M'!K41+'05M'!K41+'06M'!K41+'07M'!K41+'08M'!K41+'09M'!K41+'10M'!K41+'11M'!K41+'12M'!K41</f>
        <v>0</v>
      </c>
      <c r="L41" s="96"/>
      <c r="M41" s="97"/>
      <c r="N41" s="98"/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1441868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137438</v>
      </c>
      <c r="F42" s="95">
        <f>'01M'!F42+'13M'!F42+'02M'!F42+'03M'!F42+'04M'!F42+'05M'!F42+'06M'!F42+'07M'!F42+'08M'!F42+'09M'!F42+'10M'!F42+'11M'!F42+'12M'!F42</f>
        <v>13325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1592631</v>
      </c>
      <c r="K42" s="139">
        <v>1</v>
      </c>
      <c r="L42" s="96">
        <v>4538861</v>
      </c>
      <c r="M42" s="97">
        <f t="shared" si="1"/>
        <v>0.35088781084064924</v>
      </c>
      <c r="N42" s="98">
        <f aca="true" t="shared" si="4" ref="N42:N50">L42/K42</f>
        <v>4538861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3599463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330923</v>
      </c>
      <c r="F43" s="95">
        <f>'01M'!F43+'13M'!F43+'02M'!F43+'03M'!F43+'04M'!F43+'05M'!F43+'06M'!F43+'07M'!F43+'08M'!F43+'09M'!F43+'10M'!F43+'11M'!F43+'12M'!F43</f>
        <v>34255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3964641</v>
      </c>
      <c r="K43" s="139">
        <v>3</v>
      </c>
      <c r="L43" s="96">
        <v>4256014</v>
      </c>
      <c r="M43" s="97">
        <f t="shared" si="1"/>
        <v>0.9315385240744039</v>
      </c>
      <c r="N43" s="98">
        <f t="shared" si="4"/>
        <v>1418671.3333333333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15037458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1300365</v>
      </c>
      <c r="F44" s="95">
        <f>'01M'!F44+'13M'!F44+'02M'!F44+'03M'!F44+'04M'!F44+'05M'!F44+'06M'!F44+'07M'!F44+'08M'!F44+'09M'!F44+'10M'!F44+'11M'!F44+'12M'!F44</f>
        <v>157885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16495708</v>
      </c>
      <c r="K44" s="139">
        <v>12</v>
      </c>
      <c r="L44" s="96">
        <v>47199595</v>
      </c>
      <c r="M44" s="97">
        <f t="shared" si="1"/>
        <v>0.3494883377706949</v>
      </c>
      <c r="N44" s="98">
        <f t="shared" si="4"/>
        <v>3933299.5833333335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38397002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3946168</v>
      </c>
      <c r="F45" s="95">
        <f>'01M'!F45+'13M'!F45+'02M'!F45+'03M'!F45+'04M'!F45+'05M'!F45+'06M'!F45+'07M'!F45+'08M'!F45+'09M'!F45+'10M'!F45+'11M'!F45+'12M'!F45</f>
        <v>680290</v>
      </c>
      <c r="G45" s="95">
        <f>'01M'!G45+'13M'!G45+'02M'!G45+'03M'!G45+'04M'!G45+'05M'!G45+'06M'!G45+'07M'!G45+'08M'!G45+'09M'!G45+'10M'!G45+'11M'!G45+'12M'!G45</f>
        <v>0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43023460</v>
      </c>
      <c r="K45" s="139">
        <v>57</v>
      </c>
      <c r="L45" s="96">
        <v>72451282</v>
      </c>
      <c r="M45" s="97">
        <f t="shared" si="1"/>
        <v>0.5938260692198656</v>
      </c>
      <c r="N45" s="98">
        <f t="shared" si="4"/>
        <v>1271075.1228070175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140317183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14281566</v>
      </c>
      <c r="F46" s="95">
        <f>'01M'!F46+'13M'!F46+'02M'!F46+'03M'!F46+'04M'!F46+'05M'!F46+'06M'!F46+'07M'!F46+'08M'!F46+'09M'!F46+'10M'!F46+'11M'!F46+'12M'!F46</f>
        <v>4205262</v>
      </c>
      <c r="G46" s="95">
        <f>'01M'!G46+'13M'!G46+'02M'!G46+'03M'!G46+'04M'!G46+'05M'!G46+'06M'!G46+'07M'!G46+'08M'!G46+'09M'!G46+'10M'!G46+'11M'!G46+'12M'!G46</f>
        <v>0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6778</v>
      </c>
      <c r="J46" s="95">
        <f>'01M'!J46+'13M'!J46+'02M'!J46+'03M'!J46+'04M'!J46+'05M'!J46+'06M'!J46+'07M'!J46+'08M'!J46+'09M'!J46+'10M'!J46+'11M'!J46+'12M'!J46</f>
        <v>158810789</v>
      </c>
      <c r="K46" s="139">
        <v>332</v>
      </c>
      <c r="L46" s="96">
        <v>255187569</v>
      </c>
      <c r="M46" s="97">
        <f t="shared" si="1"/>
        <v>0.6223296441214972</v>
      </c>
      <c r="N46" s="98">
        <f t="shared" si="4"/>
        <v>768637.2560240964</v>
      </c>
    </row>
    <row r="47" spans="1:14" ht="12.75">
      <c r="A47" s="135" t="s">
        <v>74</v>
      </c>
      <c r="B47" s="136">
        <v>121</v>
      </c>
      <c r="C47" s="138">
        <f aca="true" t="shared" si="5" ref="C47:J47">SUM(C40:C46)</f>
        <v>198792974</v>
      </c>
      <c r="D47" s="138">
        <f t="shared" si="5"/>
        <v>0</v>
      </c>
      <c r="E47" s="138">
        <f t="shared" si="5"/>
        <v>19996460</v>
      </c>
      <c r="F47" s="138">
        <f t="shared" si="5"/>
        <v>5091017</v>
      </c>
      <c r="G47" s="138">
        <f t="shared" si="5"/>
        <v>0</v>
      </c>
      <c r="H47" s="138">
        <f t="shared" si="5"/>
        <v>0</v>
      </c>
      <c r="I47" s="138">
        <f t="shared" si="5"/>
        <v>6778</v>
      </c>
      <c r="J47" s="138">
        <f t="shared" si="5"/>
        <v>223887229</v>
      </c>
      <c r="K47" s="140">
        <f>SUM(K40:K46)</f>
        <v>405</v>
      </c>
      <c r="L47" s="138">
        <f>SUM(L40:L46)</f>
        <v>383633321</v>
      </c>
      <c r="M47" s="97">
        <f t="shared" si="1"/>
        <v>0.5835969316127261</v>
      </c>
      <c r="N47" s="98">
        <f t="shared" si="4"/>
        <v>947242.7679012346</v>
      </c>
    </row>
    <row r="48" spans="1:14" ht="12.75">
      <c r="A48" s="135" t="s">
        <v>70</v>
      </c>
      <c r="B48" s="136">
        <v>152</v>
      </c>
      <c r="C48" s="138">
        <f aca="true" t="shared" si="6" ref="C48:J48">C32+C39+C47</f>
        <v>223035006</v>
      </c>
      <c r="D48" s="138">
        <f t="shared" si="6"/>
        <v>0</v>
      </c>
      <c r="E48" s="138">
        <f t="shared" si="6"/>
        <v>22504900</v>
      </c>
      <c r="F48" s="138">
        <f t="shared" si="6"/>
        <v>5757787</v>
      </c>
      <c r="G48" s="138">
        <f t="shared" si="6"/>
        <v>3643027</v>
      </c>
      <c r="H48" s="138">
        <f t="shared" si="6"/>
        <v>0</v>
      </c>
      <c r="I48" s="138">
        <f t="shared" si="6"/>
        <v>6778</v>
      </c>
      <c r="J48" s="138">
        <f t="shared" si="6"/>
        <v>254947498</v>
      </c>
      <c r="K48" s="140">
        <f>K32+K39+K47</f>
        <v>460</v>
      </c>
      <c r="L48" s="138">
        <f>L32+L39+L47</f>
        <v>439160844</v>
      </c>
      <c r="M48" s="97">
        <f t="shared" si="1"/>
        <v>0.5805333091125947</v>
      </c>
      <c r="N48" s="98">
        <f t="shared" si="4"/>
        <v>954697.4869565218</v>
      </c>
    </row>
    <row r="49" spans="1:14" ht="12.75">
      <c r="A49" s="135" t="s">
        <v>51</v>
      </c>
      <c r="B49" s="136">
        <v>158</v>
      </c>
      <c r="C49" s="95">
        <f>'01M'!C49+'13M'!C49+'02M'!C49+'03M'!C49+'04M'!C49+'05M'!C49+'06M'!C49+'07M'!C49+'08M'!C49+'09M'!C49+'10M'!C49+'11M'!C49+'12M'!C49</f>
        <v>701717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58687</v>
      </c>
      <c r="F49" s="95">
        <f>'01M'!F49+'13M'!F49+'02M'!F49+'03M'!F49+'04M'!F49+'05M'!F49+'06M'!F49+'07M'!F49+'08M'!F49+'09M'!F49+'10M'!F49+'11M'!F49+'12M'!F49</f>
        <v>24524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784928</v>
      </c>
      <c r="K49" s="139">
        <v>3</v>
      </c>
      <c r="L49" s="96">
        <v>1792156</v>
      </c>
      <c r="M49" s="97">
        <f t="shared" si="1"/>
        <v>0.4379797294431958</v>
      </c>
      <c r="N49" s="98">
        <f t="shared" si="4"/>
        <v>597385.3333333334</v>
      </c>
    </row>
    <row r="50" spans="1:14" ht="12.75">
      <c r="A50" s="135" t="s">
        <v>75</v>
      </c>
      <c r="B50" s="136">
        <v>159</v>
      </c>
      <c r="C50" s="138">
        <f aca="true" t="shared" si="7" ref="C50:J50">C48+C49</f>
        <v>223736723</v>
      </c>
      <c r="D50" s="138">
        <f t="shared" si="7"/>
        <v>0</v>
      </c>
      <c r="E50" s="138">
        <f t="shared" si="7"/>
        <v>22563587</v>
      </c>
      <c r="F50" s="138">
        <f t="shared" si="7"/>
        <v>5782311</v>
      </c>
      <c r="G50" s="138">
        <f t="shared" si="7"/>
        <v>3643027</v>
      </c>
      <c r="H50" s="138">
        <f t="shared" si="7"/>
        <v>0</v>
      </c>
      <c r="I50" s="138">
        <f t="shared" si="7"/>
        <v>6778</v>
      </c>
      <c r="J50" s="138">
        <f t="shared" si="7"/>
        <v>255732426</v>
      </c>
      <c r="K50" s="140">
        <f>K48+K49</f>
        <v>463</v>
      </c>
      <c r="L50" s="138">
        <f>L48+L49</f>
        <v>440953000</v>
      </c>
      <c r="M50" s="97">
        <f t="shared" si="1"/>
        <v>0.5799539315981522</v>
      </c>
      <c r="N50" s="98">
        <f t="shared" si="4"/>
        <v>952382.2894168467</v>
      </c>
    </row>
    <row r="51" spans="1:14" ht="12.75">
      <c r="A51" s="151"/>
      <c r="B51" s="152"/>
      <c r="C51" s="153"/>
      <c r="D51" s="153"/>
      <c r="E51" s="153"/>
      <c r="F51" s="153"/>
      <c r="G51" s="153"/>
      <c r="H51" s="153"/>
      <c r="I51" s="153"/>
      <c r="J51" s="153"/>
      <c r="K51" s="154"/>
      <c r="L51" s="153"/>
      <c r="M51" s="155"/>
      <c r="N51" s="156"/>
    </row>
    <row r="52" spans="1:14" ht="12.75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202"/>
      <c r="M52" s="155"/>
      <c r="N52" s="156"/>
    </row>
    <row r="53" spans="1:14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55"/>
      <c r="N53" s="156"/>
    </row>
    <row r="54" spans="1:14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52" t="s">
        <v>161</v>
      </c>
      <c r="M54" s="155"/>
      <c r="N54" s="156"/>
    </row>
    <row r="55" spans="1:16" s="46" customFormat="1" ht="12.75">
      <c r="A55" s="54" t="s">
        <v>32</v>
      </c>
      <c r="B55" s="55">
        <f aca="true" t="shared" si="8" ref="B55:B66">IF(A55="","",VLOOKUP(A55,$A$12:$B$50,2,FALSE))</f>
        <v>83</v>
      </c>
      <c r="C55" s="55">
        <v>46752</v>
      </c>
      <c r="D55" s="55"/>
      <c r="E55" s="55">
        <v>4836</v>
      </c>
      <c r="F55" s="55"/>
      <c r="G55" s="55"/>
      <c r="H55" s="55"/>
      <c r="I55" s="55"/>
      <c r="J55" s="125">
        <f>SUM(C55:I55)</f>
        <v>51588</v>
      </c>
      <c r="K55" s="55">
        <v>15</v>
      </c>
      <c r="L55" s="56">
        <v>31</v>
      </c>
      <c r="M55" s="126"/>
      <c r="N55" s="109"/>
      <c r="O55" s="111"/>
      <c r="P55" s="127"/>
    </row>
    <row r="56" spans="1:16" s="46" customFormat="1" ht="12.75">
      <c r="A56" s="54" t="s">
        <v>62</v>
      </c>
      <c r="B56" s="55">
        <f t="shared" si="8"/>
        <v>119</v>
      </c>
      <c r="C56" s="55">
        <v>21702</v>
      </c>
      <c r="D56" s="55"/>
      <c r="E56" s="55">
        <v>2245</v>
      </c>
      <c r="F56" s="55"/>
      <c r="G56" s="55"/>
      <c r="H56" s="55"/>
      <c r="I56" s="55"/>
      <c r="J56" s="125">
        <f aca="true" t="shared" si="9" ref="J56:J67">SUM(C56:I56)</f>
        <v>23947</v>
      </c>
      <c r="K56" s="55">
        <v>8</v>
      </c>
      <c r="L56" s="56">
        <v>31</v>
      </c>
      <c r="M56" s="126"/>
      <c r="N56" s="109"/>
      <c r="O56" s="111"/>
      <c r="P56" s="127"/>
    </row>
    <row r="57" spans="1:14" s="168" customFormat="1" ht="12.75">
      <c r="A57" s="169" t="s">
        <v>63</v>
      </c>
      <c r="B57" s="161">
        <f t="shared" si="8"/>
        <v>120</v>
      </c>
      <c r="C57" s="161">
        <v>180775</v>
      </c>
      <c r="D57" s="161"/>
      <c r="E57" s="161">
        <v>13816</v>
      </c>
      <c r="F57" s="161"/>
      <c r="G57" s="161"/>
      <c r="H57" s="164"/>
      <c r="I57" s="164"/>
      <c r="J57" s="125">
        <f t="shared" si="9"/>
        <v>194591</v>
      </c>
      <c r="K57" s="160">
        <v>31</v>
      </c>
      <c r="L57" s="162">
        <v>31</v>
      </c>
      <c r="M57" s="166"/>
      <c r="N57" s="167"/>
    </row>
    <row r="58" spans="1:16" s="46" customFormat="1" ht="12.75">
      <c r="A58" s="54" t="s">
        <v>40</v>
      </c>
      <c r="B58" s="55">
        <f t="shared" si="8"/>
        <v>89</v>
      </c>
      <c r="C58" s="55">
        <v>50722</v>
      </c>
      <c r="D58" s="55"/>
      <c r="E58" s="55">
        <v>5247</v>
      </c>
      <c r="F58" s="55"/>
      <c r="G58" s="55"/>
      <c r="H58" s="55"/>
      <c r="I58" s="55"/>
      <c r="J58" s="125">
        <f t="shared" si="9"/>
        <v>55969</v>
      </c>
      <c r="K58" s="55">
        <v>0</v>
      </c>
      <c r="L58" s="56">
        <v>31</v>
      </c>
      <c r="M58" s="126"/>
      <c r="N58" s="109"/>
      <c r="O58" s="111"/>
      <c r="P58" s="127"/>
    </row>
    <row r="59" spans="1:16" s="46" customFormat="1" ht="12.75">
      <c r="A59" s="58" t="s">
        <v>33</v>
      </c>
      <c r="B59" s="59">
        <f t="shared" si="8"/>
        <v>84</v>
      </c>
      <c r="C59" s="59">
        <v>15190</v>
      </c>
      <c r="D59" s="59"/>
      <c r="E59" s="59">
        <v>1571</v>
      </c>
      <c r="F59" s="59"/>
      <c r="G59" s="59"/>
      <c r="H59" s="59"/>
      <c r="I59" s="59"/>
      <c r="J59" s="125">
        <f t="shared" si="9"/>
        <v>16761</v>
      </c>
      <c r="K59" s="59">
        <v>16</v>
      </c>
      <c r="L59" s="60">
        <v>31</v>
      </c>
      <c r="M59" s="126"/>
      <c r="N59" s="109"/>
      <c r="O59" s="111"/>
      <c r="P59" s="127"/>
    </row>
    <row r="60" spans="1:16" s="46" customFormat="1" ht="12.75">
      <c r="A60" s="58" t="s">
        <v>62</v>
      </c>
      <c r="B60" s="59">
        <f t="shared" si="8"/>
        <v>119</v>
      </c>
      <c r="C60" s="59">
        <v>47916</v>
      </c>
      <c r="D60" s="59"/>
      <c r="E60" s="59">
        <v>4957</v>
      </c>
      <c r="F60" s="59"/>
      <c r="G60" s="59"/>
      <c r="H60" s="59"/>
      <c r="I60" s="59"/>
      <c r="J60" s="125">
        <f t="shared" si="9"/>
        <v>52873</v>
      </c>
      <c r="K60" s="59">
        <v>0</v>
      </c>
      <c r="L60" s="60">
        <v>31</v>
      </c>
      <c r="M60" s="126"/>
      <c r="N60" s="109"/>
      <c r="O60" s="111"/>
      <c r="P60" s="127"/>
    </row>
    <row r="61" spans="1:16" s="2" customFormat="1" ht="12.75">
      <c r="A61" s="58" t="s">
        <v>63</v>
      </c>
      <c r="B61" s="59">
        <f t="shared" si="8"/>
        <v>120</v>
      </c>
      <c r="C61" s="59">
        <v>90130</v>
      </c>
      <c r="D61" s="59"/>
      <c r="E61" s="59">
        <v>9323</v>
      </c>
      <c r="F61" s="59"/>
      <c r="G61" s="59"/>
      <c r="H61" s="59"/>
      <c r="I61" s="59"/>
      <c r="J61" s="125">
        <f t="shared" si="9"/>
        <v>99453</v>
      </c>
      <c r="K61" s="59">
        <v>38</v>
      </c>
      <c r="L61" s="60">
        <v>31</v>
      </c>
      <c r="M61" s="126"/>
      <c r="N61" s="109"/>
      <c r="O61" s="129"/>
      <c r="P61" s="43"/>
    </row>
    <row r="62" spans="1:16" s="46" customFormat="1" ht="12.75">
      <c r="A62" s="54" t="s">
        <v>33</v>
      </c>
      <c r="B62" s="55">
        <f t="shared" si="8"/>
        <v>84</v>
      </c>
      <c r="C62" s="55">
        <v>-896</v>
      </c>
      <c r="D62" s="55"/>
      <c r="E62" s="55">
        <v>-92</v>
      </c>
      <c r="F62" s="55"/>
      <c r="G62" s="55"/>
      <c r="H62" s="55"/>
      <c r="I62" s="55"/>
      <c r="J62" s="125">
        <f t="shared" si="9"/>
        <v>-988</v>
      </c>
      <c r="K62" s="55">
        <v>0</v>
      </c>
      <c r="L62" s="56">
        <v>28</v>
      </c>
      <c r="M62" s="126"/>
      <c r="N62" s="109"/>
      <c r="O62" s="111"/>
      <c r="P62" s="127"/>
    </row>
    <row r="63" spans="1:16" s="46" customFormat="1" ht="12.75">
      <c r="A63" s="58" t="s">
        <v>35</v>
      </c>
      <c r="B63" s="59">
        <f t="shared" si="8"/>
        <v>86</v>
      </c>
      <c r="C63" s="59">
        <v>8863</v>
      </c>
      <c r="D63" s="59"/>
      <c r="E63" s="59">
        <v>917</v>
      </c>
      <c r="F63" s="59"/>
      <c r="G63" s="59"/>
      <c r="H63" s="59"/>
      <c r="I63" s="59"/>
      <c r="J63" s="125">
        <f t="shared" si="9"/>
        <v>9780</v>
      </c>
      <c r="K63" s="59">
        <v>12</v>
      </c>
      <c r="L63" s="60">
        <v>28</v>
      </c>
      <c r="M63" s="126"/>
      <c r="N63" s="109"/>
      <c r="O63" s="111"/>
      <c r="P63" s="127"/>
    </row>
    <row r="64" spans="1:16" s="46" customFormat="1" ht="12.75">
      <c r="A64" s="54" t="s">
        <v>63</v>
      </c>
      <c r="B64" s="55">
        <f t="shared" si="8"/>
        <v>120</v>
      </c>
      <c r="C64" s="55">
        <v>39200</v>
      </c>
      <c r="D64" s="55"/>
      <c r="E64" s="55">
        <v>4054</v>
      </c>
      <c r="F64" s="55"/>
      <c r="G64" s="55"/>
      <c r="H64" s="55"/>
      <c r="I64" s="55"/>
      <c r="J64" s="125">
        <f t="shared" si="9"/>
        <v>43254</v>
      </c>
      <c r="K64" s="55">
        <v>15</v>
      </c>
      <c r="L64" s="56">
        <v>31</v>
      </c>
      <c r="M64" s="126"/>
      <c r="N64" s="109"/>
      <c r="O64" s="111"/>
      <c r="P64" s="127"/>
    </row>
    <row r="65" spans="1:16" s="46" customFormat="1" ht="12.75">
      <c r="A65" s="54" t="s">
        <v>51</v>
      </c>
      <c r="B65" s="55">
        <f t="shared" si="8"/>
        <v>158</v>
      </c>
      <c r="C65" s="55">
        <v>37207</v>
      </c>
      <c r="D65" s="55"/>
      <c r="E65" s="55">
        <v>3849</v>
      </c>
      <c r="F65" s="55"/>
      <c r="G65" s="55"/>
      <c r="H65" s="55"/>
      <c r="I65" s="55"/>
      <c r="J65" s="125">
        <f t="shared" si="9"/>
        <v>41056</v>
      </c>
      <c r="K65" s="55">
        <v>30</v>
      </c>
      <c r="L65" s="56">
        <v>30</v>
      </c>
      <c r="M65" s="126"/>
      <c r="N65" s="109"/>
      <c r="O65" s="111"/>
      <c r="P65" s="127"/>
    </row>
    <row r="66" spans="1:16" s="46" customFormat="1" ht="12.75">
      <c r="A66" s="58" t="s">
        <v>63</v>
      </c>
      <c r="B66" s="59">
        <f t="shared" si="8"/>
        <v>120</v>
      </c>
      <c r="C66" s="59">
        <v>207048</v>
      </c>
      <c r="D66" s="59"/>
      <c r="E66" s="59">
        <v>21418</v>
      </c>
      <c r="F66" s="59"/>
      <c r="G66" s="59"/>
      <c r="H66" s="59"/>
      <c r="I66" s="59"/>
      <c r="J66" s="125">
        <f t="shared" si="9"/>
        <v>228466</v>
      </c>
      <c r="K66" s="59">
        <v>30</v>
      </c>
      <c r="L66" s="60">
        <v>30</v>
      </c>
      <c r="M66" s="126"/>
      <c r="N66" s="109"/>
      <c r="O66" s="111"/>
      <c r="P66" s="127"/>
    </row>
    <row r="67" spans="1:16" s="46" customFormat="1" ht="12.75">
      <c r="A67" s="54" t="s">
        <v>63</v>
      </c>
      <c r="B67" s="55">
        <f>IF(A67="","",VLOOKUP(A67,$A$12:$B$50,2,FALSE))</f>
        <v>120</v>
      </c>
      <c r="C67" s="55">
        <v>45857</v>
      </c>
      <c r="D67" s="55"/>
      <c r="E67" s="55">
        <v>4744</v>
      </c>
      <c r="F67" s="55">
        <v>1950</v>
      </c>
      <c r="G67" s="55"/>
      <c r="H67" s="55"/>
      <c r="I67" s="55"/>
      <c r="J67" s="125">
        <f t="shared" si="9"/>
        <v>52551</v>
      </c>
      <c r="K67" s="55">
        <v>31</v>
      </c>
      <c r="L67" s="56">
        <v>31</v>
      </c>
      <c r="M67" s="126"/>
      <c r="N67" s="109"/>
      <c r="O67" s="111"/>
      <c r="P67" s="127"/>
    </row>
    <row r="68" spans="1:16" s="46" customFormat="1" ht="12.75">
      <c r="A68" s="54" t="s">
        <v>63</v>
      </c>
      <c r="B68" s="55">
        <f>IF(A68="","",VLOOKUP(A68,$A$12:$B$50,2,FALSE))</f>
        <v>120</v>
      </c>
      <c r="C68" s="55">
        <v>483189</v>
      </c>
      <c r="D68" s="55"/>
      <c r="E68" s="55">
        <v>25699</v>
      </c>
      <c r="F68" s="55">
        <v>-1755</v>
      </c>
      <c r="G68" s="55"/>
      <c r="H68" s="55"/>
      <c r="I68" s="55"/>
      <c r="J68" s="125">
        <f>SUM(C68:I68)</f>
        <v>507133</v>
      </c>
      <c r="K68" s="55">
        <v>38</v>
      </c>
      <c r="L68" s="56">
        <v>30</v>
      </c>
      <c r="M68" s="126"/>
      <c r="N68" s="109"/>
      <c r="O68" s="111"/>
      <c r="P68" s="127"/>
    </row>
    <row r="69" spans="1:12" ht="12.75">
      <c r="A69" s="54"/>
      <c r="B69" s="52"/>
      <c r="C69" s="53"/>
      <c r="D69" s="53"/>
      <c r="E69" s="53"/>
      <c r="F69" s="53"/>
      <c r="G69" s="53"/>
      <c r="H69" s="53"/>
      <c r="I69" s="53"/>
      <c r="J69" s="112"/>
      <c r="K69" s="52"/>
      <c r="L69" s="159"/>
    </row>
    <row r="70" spans="1:12" ht="12.75">
      <c r="A70" s="54"/>
      <c r="B70" s="52"/>
      <c r="C70" s="53"/>
      <c r="D70" s="53"/>
      <c r="E70" s="53"/>
      <c r="F70" s="53"/>
      <c r="G70" s="53"/>
      <c r="H70" s="53"/>
      <c r="I70" s="53"/>
      <c r="J70" s="112"/>
      <c r="K70" s="52"/>
      <c r="L70" s="159"/>
    </row>
    <row r="71" spans="1:12" ht="12.75">
      <c r="A71" s="54"/>
      <c r="B71" s="52"/>
      <c r="C71" s="53"/>
      <c r="D71" s="53"/>
      <c r="E71" s="53"/>
      <c r="F71" s="53"/>
      <c r="G71" s="53"/>
      <c r="H71" s="53"/>
      <c r="I71" s="53"/>
      <c r="J71" s="112"/>
      <c r="K71" s="52"/>
      <c r="L71" s="159"/>
    </row>
    <row r="72" spans="1:14" s="46" customFormat="1" ht="12.75">
      <c r="A72" s="54"/>
      <c r="B72" s="52"/>
      <c r="C72" s="53"/>
      <c r="D72" s="53"/>
      <c r="E72" s="53"/>
      <c r="F72" s="53"/>
      <c r="G72" s="53"/>
      <c r="H72" s="53"/>
      <c r="I72" s="53"/>
      <c r="J72" s="112"/>
      <c r="K72" s="52"/>
      <c r="L72" s="159"/>
      <c r="M72" s="123"/>
      <c r="N72" s="123"/>
    </row>
    <row r="73" spans="1:14" s="46" customFormat="1" ht="12.75">
      <c r="A73" s="54"/>
      <c r="B73" s="52"/>
      <c r="C73" s="53"/>
      <c r="D73" s="53"/>
      <c r="E73" s="53"/>
      <c r="F73" s="53"/>
      <c r="G73" s="53"/>
      <c r="H73" s="53"/>
      <c r="I73" s="53"/>
      <c r="J73" s="112"/>
      <c r="K73" s="52"/>
      <c r="L73" s="124"/>
      <c r="M73" s="122"/>
      <c r="N73" s="123"/>
    </row>
    <row r="209" ht="24.75" customHeight="1">
      <c r="A209" s="105" t="s">
        <v>123</v>
      </c>
    </row>
    <row r="210" ht="24.75" customHeight="1">
      <c r="A210" s="105" t="s">
        <v>124</v>
      </c>
    </row>
    <row r="211" ht="24.75" customHeight="1">
      <c r="A211" s="105" t="s">
        <v>125</v>
      </c>
    </row>
    <row r="212" ht="24.75" customHeight="1">
      <c r="A212" s="105" t="s">
        <v>126</v>
      </c>
    </row>
    <row r="213" ht="24.75" customHeight="1">
      <c r="A213" s="105" t="s">
        <v>127</v>
      </c>
    </row>
    <row r="214" ht="24.75" customHeight="1">
      <c r="A214" s="105" t="s">
        <v>128</v>
      </c>
    </row>
    <row r="215" ht="24.75" customHeight="1">
      <c r="A215" s="105" t="s">
        <v>129</v>
      </c>
    </row>
    <row r="216" ht="24.75" customHeight="1">
      <c r="A216" s="105" t="s">
        <v>132</v>
      </c>
    </row>
    <row r="217" ht="24.75" customHeight="1">
      <c r="A217" s="105" t="s">
        <v>133</v>
      </c>
    </row>
    <row r="218" ht="24.75" customHeight="1">
      <c r="A218" s="105" t="s">
        <v>134</v>
      </c>
    </row>
    <row r="219" ht="24.75" customHeight="1">
      <c r="A219" s="105" t="s">
        <v>135</v>
      </c>
    </row>
    <row r="220" ht="24.75" customHeight="1">
      <c r="A220" s="105" t="s">
        <v>130</v>
      </c>
    </row>
    <row r="221" ht="24.75" customHeight="1">
      <c r="A221" s="105" t="s">
        <v>136</v>
      </c>
    </row>
    <row r="222" ht="24.75" customHeight="1">
      <c r="A222" s="105" t="s">
        <v>137</v>
      </c>
    </row>
    <row r="223" ht="24.75" customHeight="1">
      <c r="A223" s="105" t="s">
        <v>131</v>
      </c>
    </row>
    <row r="224" ht="24.75" customHeight="1">
      <c r="A224" s="105" t="s">
        <v>138</v>
      </c>
    </row>
    <row r="225" ht="24.75" customHeight="1">
      <c r="A225" s="105" t="s">
        <v>139</v>
      </c>
    </row>
    <row r="226" ht="24.75" customHeight="1">
      <c r="A226" s="105" t="s">
        <v>140</v>
      </c>
    </row>
    <row r="227" ht="24.75" customHeight="1">
      <c r="A227" s="105" t="s">
        <v>141</v>
      </c>
    </row>
    <row r="228" ht="24.75" customHeight="1">
      <c r="A228" s="105" t="s">
        <v>142</v>
      </c>
    </row>
    <row r="229" ht="24.75" customHeight="1">
      <c r="A229" s="105" t="s">
        <v>143</v>
      </c>
    </row>
    <row r="230" ht="24.75" customHeight="1">
      <c r="A230" s="105" t="s">
        <v>144</v>
      </c>
    </row>
    <row r="231" ht="24.75" customHeight="1">
      <c r="A231" s="105" t="s">
        <v>145</v>
      </c>
    </row>
    <row r="232" ht="24.75" customHeight="1">
      <c r="A232" s="105" t="s">
        <v>146</v>
      </c>
    </row>
    <row r="233" ht="24.75" customHeight="1">
      <c r="A233" s="105" t="s">
        <v>147</v>
      </c>
    </row>
    <row r="234" ht="24.75" customHeight="1">
      <c r="A234" s="105" t="s">
        <v>148</v>
      </c>
    </row>
    <row r="235" ht="24.75" customHeight="1">
      <c r="A235" s="105" t="s">
        <v>149</v>
      </c>
    </row>
    <row r="236" ht="24.75" customHeight="1">
      <c r="A236" s="105" t="s">
        <v>150</v>
      </c>
    </row>
    <row r="237" ht="24.75" customHeight="1">
      <c r="A237" s="105" t="s">
        <v>151</v>
      </c>
    </row>
    <row r="238" ht="24.75" customHeight="1">
      <c r="A238" s="105" t="s">
        <v>152</v>
      </c>
    </row>
    <row r="239" ht="24.75" customHeight="1">
      <c r="A239" s="105" t="s">
        <v>153</v>
      </c>
    </row>
    <row r="240" ht="24.75" customHeight="1">
      <c r="A240" s="105" t="s">
        <v>154</v>
      </c>
    </row>
    <row r="250" ht="12.75">
      <c r="A250" s="63" t="s">
        <v>22</v>
      </c>
    </row>
    <row r="251" ht="12.75">
      <c r="A251" s="63" t="s">
        <v>23</v>
      </c>
    </row>
    <row r="252" ht="12.75">
      <c r="A252" s="63" t="s">
        <v>24</v>
      </c>
    </row>
    <row r="253" ht="12.75">
      <c r="A253" s="63" t="s">
        <v>26</v>
      </c>
    </row>
    <row r="254" ht="12.75">
      <c r="A254" s="63" t="s">
        <v>25</v>
      </c>
    </row>
    <row r="255" ht="12.75">
      <c r="A255" s="63" t="s">
        <v>27</v>
      </c>
    </row>
    <row r="256" ht="12.75">
      <c r="A256" s="63" t="s">
        <v>28</v>
      </c>
    </row>
    <row r="257" ht="12.75">
      <c r="A257" s="63" t="s">
        <v>29</v>
      </c>
    </row>
    <row r="258" ht="12.75">
      <c r="A258" s="63" t="s">
        <v>30</v>
      </c>
    </row>
    <row r="259" ht="12.75">
      <c r="A259" s="63" t="s">
        <v>31</v>
      </c>
    </row>
    <row r="260" ht="12.75">
      <c r="A260" s="63" t="s">
        <v>38</v>
      </c>
    </row>
    <row r="261" ht="12.75">
      <c r="A261" s="63" t="s">
        <v>39</v>
      </c>
    </row>
    <row r="262" ht="12.75">
      <c r="A262" s="63" t="s">
        <v>32</v>
      </c>
    </row>
    <row r="263" ht="12.75">
      <c r="A263" s="63" t="s">
        <v>33</v>
      </c>
    </row>
    <row r="264" ht="12.75">
      <c r="A264" s="63" t="s">
        <v>34</v>
      </c>
    </row>
    <row r="265" ht="12.75">
      <c r="A265" s="63" t="s">
        <v>35</v>
      </c>
    </row>
    <row r="266" ht="12.75">
      <c r="A266" s="63" t="s">
        <v>36</v>
      </c>
    </row>
    <row r="267" ht="12.75">
      <c r="A267" s="63" t="s">
        <v>37</v>
      </c>
    </row>
    <row r="268" ht="12.75">
      <c r="A268" s="63" t="s">
        <v>40</v>
      </c>
    </row>
    <row r="269" ht="12.75">
      <c r="A269" s="63" t="s">
        <v>41</v>
      </c>
    </row>
    <row r="270" ht="12.75">
      <c r="A270" s="106" t="s">
        <v>64</v>
      </c>
    </row>
    <row r="271" ht="12.75">
      <c r="A271" s="106" t="s">
        <v>65</v>
      </c>
    </row>
    <row r="272" ht="12.75">
      <c r="A272" s="106" t="s">
        <v>66</v>
      </c>
    </row>
    <row r="273" ht="12.75">
      <c r="A273" s="106" t="s">
        <v>67</v>
      </c>
    </row>
    <row r="274" ht="12.75">
      <c r="A274" s="106" t="s">
        <v>68</v>
      </c>
    </row>
    <row r="275" ht="12.75">
      <c r="A275" s="106" t="s">
        <v>69</v>
      </c>
    </row>
    <row r="276" ht="12.75">
      <c r="A276" s="63" t="s">
        <v>57</v>
      </c>
    </row>
    <row r="277" ht="12.75">
      <c r="A277" s="63" t="s">
        <v>58</v>
      </c>
    </row>
    <row r="278" ht="12.75">
      <c r="A278" s="63" t="s">
        <v>59</v>
      </c>
    </row>
    <row r="279" ht="12.75">
      <c r="A279" s="63" t="s">
        <v>60</v>
      </c>
    </row>
    <row r="280" ht="12.75">
      <c r="A280" s="63" t="s">
        <v>61</v>
      </c>
    </row>
    <row r="281" ht="12.75">
      <c r="A281" s="63" t="s">
        <v>62</v>
      </c>
    </row>
    <row r="282" ht="12.75">
      <c r="A282" s="63" t="s">
        <v>63</v>
      </c>
    </row>
    <row r="283" ht="12.75">
      <c r="A283" s="63" t="s">
        <v>51</v>
      </c>
    </row>
  </sheetData>
  <sheetProtection/>
  <mergeCells count="7">
    <mergeCell ref="A52:L52"/>
    <mergeCell ref="A53:A54"/>
    <mergeCell ref="K53:L53"/>
    <mergeCell ref="I2:J2"/>
    <mergeCell ref="I3:J3"/>
    <mergeCell ref="H5:N5"/>
    <mergeCell ref="A5:F5"/>
  </mergeCells>
  <conditionalFormatting sqref="M12:M50">
    <cfRule type="cellIs" priority="2" dxfId="0" operator="equal" stopIfTrue="1">
      <formula>0</formula>
    </cfRule>
  </conditionalFormatting>
  <conditionalFormatting sqref="M51:M59 N12:N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3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4"/>
  <sheetViews>
    <sheetView zoomScale="75" zoomScaleNormal="75" zoomScalePageLayoutView="0" workbookViewId="0" topLeftCell="A33">
      <selection activeCell="A57" sqref="A5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 t="s">
        <v>209</v>
      </c>
      <c r="I2" s="189"/>
    </row>
    <row r="3" spans="1:9" ht="12.75">
      <c r="A3" s="3"/>
      <c r="G3" s="5" t="s">
        <v>77</v>
      </c>
      <c r="H3" s="188" t="s">
        <v>210</v>
      </c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86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71033</v>
      </c>
      <c r="D23" s="41"/>
      <c r="E23" s="41">
        <v>3898</v>
      </c>
      <c r="F23" s="41"/>
      <c r="G23" s="41"/>
      <c r="H23" s="41"/>
      <c r="I23" s="41"/>
      <c r="J23" s="42">
        <f t="shared" si="0"/>
        <v>74931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344248</v>
      </c>
      <c r="D24" s="41"/>
      <c r="E24" s="41">
        <v>35767</v>
      </c>
      <c r="F24" s="41">
        <v>13650</v>
      </c>
      <c r="G24" s="41"/>
      <c r="H24" s="41"/>
      <c r="I24" s="41"/>
      <c r="J24" s="42">
        <f t="shared" si="0"/>
        <v>393665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768522</v>
      </c>
      <c r="D25" s="41"/>
      <c r="E25" s="41">
        <v>78862</v>
      </c>
      <c r="F25" s="41">
        <v>37895</v>
      </c>
      <c r="G25" s="41"/>
      <c r="H25" s="41"/>
      <c r="I25" s="41"/>
      <c r="J25" s="42">
        <f t="shared" si="0"/>
        <v>885279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469364</v>
      </c>
      <c r="D27" s="41"/>
      <c r="E27" s="41">
        <v>48555</v>
      </c>
      <c r="F27" s="41">
        <v>13650</v>
      </c>
      <c r="G27" s="41"/>
      <c r="H27" s="41"/>
      <c r="I27" s="41"/>
      <c r="J27" s="42">
        <f t="shared" si="0"/>
        <v>531569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128979</v>
      </c>
      <c r="D28" s="41"/>
      <c r="E28" s="41">
        <v>13343</v>
      </c>
      <c r="F28" s="41">
        <v>3900</v>
      </c>
      <c r="G28" s="41"/>
      <c r="H28" s="41"/>
      <c r="I28" s="41"/>
      <c r="J28" s="42">
        <f t="shared" si="0"/>
        <v>146222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566108</v>
      </c>
      <c r="D29" s="41"/>
      <c r="E29" s="41">
        <v>52507</v>
      </c>
      <c r="F29" s="41">
        <v>13650</v>
      </c>
      <c r="G29" s="41"/>
      <c r="H29" s="41"/>
      <c r="I29" s="41"/>
      <c r="J29" s="42">
        <f t="shared" si="0"/>
        <v>632265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671916</v>
      </c>
      <c r="D30" s="41"/>
      <c r="E30" s="41">
        <v>69508</v>
      </c>
      <c r="F30" s="41">
        <v>11700</v>
      </c>
      <c r="G30" s="41"/>
      <c r="H30" s="41"/>
      <c r="I30" s="41"/>
      <c r="J30" s="42">
        <f t="shared" si="0"/>
        <v>753124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>
        <v>508530</v>
      </c>
      <c r="H31" s="41"/>
      <c r="I31" s="41"/>
      <c r="J31" s="42">
        <f t="shared" si="0"/>
        <v>508530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3020170</v>
      </c>
      <c r="D32" s="45">
        <f>SUM(D12:D31)</f>
        <v>0</v>
      </c>
      <c r="E32" s="45">
        <f t="shared" si="1"/>
        <v>302440</v>
      </c>
      <c r="F32" s="45">
        <f t="shared" si="1"/>
        <v>94445</v>
      </c>
      <c r="G32" s="45">
        <f t="shared" si="1"/>
        <v>508530</v>
      </c>
      <c r="H32" s="45">
        <f t="shared" si="1"/>
        <v>0</v>
      </c>
      <c r="I32" s="45">
        <f t="shared" si="1"/>
        <v>0</v>
      </c>
      <c r="J32" s="42">
        <f t="shared" si="0"/>
        <v>3925585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306389</v>
      </c>
      <c r="D42" s="41"/>
      <c r="E42" s="41">
        <v>19695</v>
      </c>
      <c r="F42" s="41">
        <v>1950</v>
      </c>
      <c r="G42" s="41"/>
      <c r="H42" s="41"/>
      <c r="I42" s="41"/>
      <c r="J42" s="42">
        <f t="shared" si="0"/>
        <v>328034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275338</v>
      </c>
      <c r="D43" s="41"/>
      <c r="E43" s="41">
        <v>28484</v>
      </c>
      <c r="F43" s="41">
        <v>3770</v>
      </c>
      <c r="G43" s="41"/>
      <c r="H43" s="41"/>
      <c r="I43" s="41"/>
      <c r="J43" s="42">
        <f t="shared" si="0"/>
        <v>307592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3186573</v>
      </c>
      <c r="D44" s="41"/>
      <c r="E44" s="41">
        <v>195987</v>
      </c>
      <c r="F44" s="41">
        <v>28665</v>
      </c>
      <c r="G44" s="41"/>
      <c r="H44" s="41"/>
      <c r="I44" s="41"/>
      <c r="J44" s="42">
        <f t="shared" si="0"/>
        <v>3411225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4653182</v>
      </c>
      <c r="D45" s="41"/>
      <c r="E45" s="41">
        <v>487693</v>
      </c>
      <c r="F45" s="41">
        <v>100295</v>
      </c>
      <c r="G45" s="41"/>
      <c r="H45" s="41"/>
      <c r="I45" s="41"/>
      <c r="J45" s="42">
        <f t="shared" si="0"/>
        <v>5241170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16451686</v>
      </c>
      <c r="D46" s="41"/>
      <c r="E46" s="41">
        <v>1601922</v>
      </c>
      <c r="F46" s="41">
        <v>569335</v>
      </c>
      <c r="G46" s="41"/>
      <c r="H46" s="41"/>
      <c r="I46" s="41"/>
      <c r="J46" s="42">
        <f t="shared" si="0"/>
        <v>18622943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24873168</v>
      </c>
      <c r="D47" s="45">
        <f>SUM(D40:D46)</f>
        <v>0</v>
      </c>
      <c r="E47" s="45">
        <f t="shared" si="3"/>
        <v>2333781</v>
      </c>
      <c r="F47" s="45">
        <f t="shared" si="3"/>
        <v>704015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27910964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27893338</v>
      </c>
      <c r="D48" s="45">
        <f>D32+D39+D47</f>
        <v>0</v>
      </c>
      <c r="E48" s="45">
        <f t="shared" si="4"/>
        <v>2636221</v>
      </c>
      <c r="F48" s="45">
        <f t="shared" si="4"/>
        <v>798460</v>
      </c>
      <c r="G48" s="45">
        <f t="shared" si="4"/>
        <v>508530</v>
      </c>
      <c r="H48" s="45">
        <f t="shared" si="4"/>
        <v>0</v>
      </c>
      <c r="I48" s="45">
        <f t="shared" si="4"/>
        <v>0</v>
      </c>
      <c r="J48" s="42">
        <f t="shared" si="0"/>
        <v>31836549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>
        <v>115362</v>
      </c>
      <c r="D49" s="49"/>
      <c r="E49" s="49">
        <v>11934</v>
      </c>
      <c r="F49" s="49">
        <v>6275</v>
      </c>
      <c r="G49" s="49"/>
      <c r="H49" s="49"/>
      <c r="I49" s="49"/>
      <c r="J49" s="42">
        <f t="shared" si="0"/>
        <v>133571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28008700</v>
      </c>
      <c r="D50" s="45">
        <f>D48+D49</f>
        <v>0</v>
      </c>
      <c r="E50" s="45">
        <f t="shared" si="5"/>
        <v>2648155</v>
      </c>
      <c r="F50" s="45">
        <f t="shared" si="5"/>
        <v>804735</v>
      </c>
      <c r="G50" s="45">
        <f t="shared" si="5"/>
        <v>508530</v>
      </c>
      <c r="H50" s="45">
        <f t="shared" si="5"/>
        <v>0</v>
      </c>
      <c r="I50" s="45">
        <f t="shared" si="5"/>
        <v>0</v>
      </c>
      <c r="J50" s="42">
        <f t="shared" si="0"/>
        <v>31970120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43" t="s">
        <v>188</v>
      </c>
      <c r="D53" s="143" t="s">
        <v>189</v>
      </c>
      <c r="E53" s="132" t="s">
        <v>106</v>
      </c>
      <c r="F53" s="143" t="s">
        <v>190</v>
      </c>
      <c r="G53" s="143" t="s">
        <v>191</v>
      </c>
      <c r="H53" s="143" t="s">
        <v>192</v>
      </c>
      <c r="I53" s="143" t="s">
        <v>192</v>
      </c>
      <c r="J53" s="143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4" t="s">
        <v>193</v>
      </c>
      <c r="I54" s="144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 t="s">
        <v>32</v>
      </c>
      <c r="B55" s="55">
        <f>IF(A55="","",VLOOKUP(A55,$A$12:$B$50,2,FALSE))</f>
        <v>83</v>
      </c>
      <c r="C55" s="55">
        <v>46752</v>
      </c>
      <c r="D55" s="55"/>
      <c r="E55" s="55">
        <v>4836</v>
      </c>
      <c r="F55" s="55"/>
      <c r="G55" s="55"/>
      <c r="H55" s="55"/>
      <c r="I55" s="55"/>
      <c r="J55" s="125"/>
      <c r="K55" s="55">
        <v>15</v>
      </c>
      <c r="L55" s="56">
        <v>31</v>
      </c>
      <c r="M55" s="126"/>
      <c r="N55" s="109"/>
      <c r="O55" s="111"/>
      <c r="P55" s="127"/>
    </row>
    <row r="56" spans="1:16" s="46" customFormat="1" ht="12.75">
      <c r="A56" s="54" t="s">
        <v>62</v>
      </c>
      <c r="B56" s="55">
        <f>IF(A56="","",VLOOKUP(A56,$A$12:$B$50,2,FALSE))</f>
        <v>119</v>
      </c>
      <c r="C56" s="55">
        <v>21702</v>
      </c>
      <c r="D56" s="55"/>
      <c r="E56" s="55">
        <v>2245</v>
      </c>
      <c r="F56" s="55"/>
      <c r="G56" s="55"/>
      <c r="H56" s="55"/>
      <c r="I56" s="55"/>
      <c r="J56" s="125"/>
      <c r="K56" s="55">
        <v>8</v>
      </c>
      <c r="L56" s="56">
        <v>31</v>
      </c>
      <c r="M56" s="126"/>
      <c r="N56" s="109"/>
      <c r="O56" s="111"/>
      <c r="P56" s="127"/>
    </row>
    <row r="57" spans="1:14" s="168" customFormat="1" ht="12.75">
      <c r="A57" s="169" t="s">
        <v>63</v>
      </c>
      <c r="B57" s="161">
        <f>IF(A57="","",VLOOKUP(A57,$A$12:$B$50,2,FALSE))</f>
        <v>120</v>
      </c>
      <c r="C57" s="161">
        <v>180775</v>
      </c>
      <c r="D57" s="161"/>
      <c r="E57" s="161">
        <v>13816</v>
      </c>
      <c r="F57" s="161"/>
      <c r="G57" s="161"/>
      <c r="H57" s="164"/>
      <c r="I57" s="164"/>
      <c r="J57" s="165"/>
      <c r="K57" s="160">
        <v>31</v>
      </c>
      <c r="L57" s="162">
        <v>31</v>
      </c>
      <c r="M57" s="166"/>
      <c r="N57" s="167"/>
    </row>
    <row r="58" spans="1:14" s="46" customFormat="1" ht="12.75">
      <c r="A58" s="157"/>
      <c r="B58" s="52"/>
      <c r="C58" s="53"/>
      <c r="D58" s="53"/>
      <c r="E58" s="53"/>
      <c r="F58" s="53"/>
      <c r="G58" s="53"/>
      <c r="H58" s="144"/>
      <c r="I58" s="144"/>
      <c r="J58" s="112"/>
      <c r="K58" s="52"/>
      <c r="L58" s="124"/>
      <c r="M58" s="122"/>
      <c r="N58" s="123"/>
    </row>
    <row r="59" spans="1:14" s="46" customFormat="1" ht="12.75">
      <c r="A59" s="157"/>
      <c r="B59" s="52"/>
      <c r="C59" s="53"/>
      <c r="D59" s="53"/>
      <c r="E59" s="53"/>
      <c r="F59" s="53"/>
      <c r="G59" s="53"/>
      <c r="H59" s="144"/>
      <c r="I59" s="144"/>
      <c r="J59" s="112"/>
      <c r="K59" s="52"/>
      <c r="L59" s="124"/>
      <c r="M59" s="122"/>
      <c r="N59" s="123"/>
    </row>
    <row r="60" spans="1:14" s="46" customFormat="1" ht="12.75">
      <c r="A60" s="157"/>
      <c r="B60" s="52"/>
      <c r="C60" s="53"/>
      <c r="D60" s="53"/>
      <c r="E60" s="53"/>
      <c r="F60" s="53"/>
      <c r="G60" s="53"/>
      <c r="H60" s="144"/>
      <c r="I60" s="144"/>
      <c r="J60" s="112"/>
      <c r="K60" s="52"/>
      <c r="L60" s="124"/>
      <c r="M60" s="122"/>
      <c r="N60" s="123"/>
    </row>
    <row r="62" spans="1:6" ht="12.75">
      <c r="A62" s="61" t="s">
        <v>21</v>
      </c>
      <c r="B62" s="176" t="s">
        <v>208</v>
      </c>
      <c r="C62" s="176"/>
      <c r="D62" s="176"/>
      <c r="E62" s="176"/>
      <c r="F62" s="62"/>
    </row>
    <row r="63" spans="8:9" ht="12.75">
      <c r="H63" s="175"/>
      <c r="I63" s="175"/>
    </row>
    <row r="64" spans="8:9" ht="12.75">
      <c r="H64" s="174" t="s">
        <v>48</v>
      </c>
      <c r="I64" s="174"/>
    </row>
  </sheetData>
  <sheetProtection/>
  <mergeCells count="10">
    <mergeCell ref="H2:I2"/>
    <mergeCell ref="H3:I3"/>
    <mergeCell ref="B62:E62"/>
    <mergeCell ref="H63:I63"/>
    <mergeCell ref="K53:L53"/>
    <mergeCell ref="A52:L52"/>
    <mergeCell ref="H64:I64"/>
    <mergeCell ref="A5:E5"/>
    <mergeCell ref="G5:J5"/>
    <mergeCell ref="A53:A54"/>
  </mergeCells>
  <dataValidations count="1">
    <dataValidation type="list" allowBlank="1" showInputMessage="1" showErrorMessage="1" sqref="A55:A57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F31">
      <selection activeCell="O55" sqref="O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 t="s">
        <v>212</v>
      </c>
      <c r="L2" s="189"/>
    </row>
    <row r="3" spans="1:12" ht="12.75">
      <c r="A3" s="3"/>
      <c r="H3" s="4"/>
      <c r="I3" s="4"/>
      <c r="J3" s="5" t="s">
        <v>77</v>
      </c>
      <c r="K3" s="188" t="s">
        <v>210</v>
      </c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87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>
        <v>2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>
        <v>386876</v>
      </c>
      <c r="D24" s="41"/>
      <c r="E24" s="41"/>
      <c r="F24" s="41"/>
      <c r="G24" s="41"/>
      <c r="H24" s="41"/>
      <c r="I24" s="41"/>
      <c r="J24" s="41"/>
      <c r="K24" s="42">
        <f t="shared" si="0"/>
        <v>386876</v>
      </c>
      <c r="L24" s="41"/>
      <c r="M24" s="41">
        <v>7</v>
      </c>
      <c r="N24" s="41">
        <v>6</v>
      </c>
    </row>
    <row r="25" spans="1:14" ht="12.75">
      <c r="A25" s="39" t="s">
        <v>33</v>
      </c>
      <c r="B25" s="40">
        <v>84</v>
      </c>
      <c r="C25" s="41">
        <v>1094366</v>
      </c>
      <c r="D25" s="41"/>
      <c r="E25" s="41"/>
      <c r="F25" s="41"/>
      <c r="G25" s="41"/>
      <c r="H25" s="41"/>
      <c r="I25" s="41"/>
      <c r="J25" s="41"/>
      <c r="K25" s="42">
        <f t="shared" si="0"/>
        <v>1094366</v>
      </c>
      <c r="L25" s="41"/>
      <c r="M25" s="41">
        <v>16</v>
      </c>
      <c r="N25" s="41">
        <v>23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>
        <v>0</v>
      </c>
    </row>
    <row r="27" spans="1:14" ht="12.75">
      <c r="A27" s="39" t="s">
        <v>35</v>
      </c>
      <c r="B27" s="40">
        <v>86</v>
      </c>
      <c r="C27" s="41">
        <v>570016</v>
      </c>
      <c r="D27" s="41"/>
      <c r="E27" s="41"/>
      <c r="F27" s="41"/>
      <c r="G27" s="41"/>
      <c r="H27" s="41"/>
      <c r="I27" s="41"/>
      <c r="J27" s="41"/>
      <c r="K27" s="42">
        <f t="shared" si="0"/>
        <v>570016</v>
      </c>
      <c r="L27" s="41"/>
      <c r="M27" s="41">
        <v>7</v>
      </c>
      <c r="N27" s="41">
        <v>7</v>
      </c>
    </row>
    <row r="28" spans="1:14" ht="12.75">
      <c r="A28" s="39" t="s">
        <v>36</v>
      </c>
      <c r="B28" s="40">
        <v>87</v>
      </c>
      <c r="C28" s="41">
        <v>174054</v>
      </c>
      <c r="D28" s="41"/>
      <c r="E28" s="41"/>
      <c r="F28" s="41"/>
      <c r="G28" s="41"/>
      <c r="H28" s="41"/>
      <c r="I28" s="41"/>
      <c r="J28" s="41"/>
      <c r="K28" s="42">
        <f t="shared" si="0"/>
        <v>174054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>
        <v>750568</v>
      </c>
      <c r="D29" s="41"/>
      <c r="E29" s="41"/>
      <c r="F29" s="41"/>
      <c r="G29" s="41"/>
      <c r="H29" s="41"/>
      <c r="I29" s="41"/>
      <c r="J29" s="41"/>
      <c r="K29" s="42">
        <f t="shared" si="0"/>
        <v>750568</v>
      </c>
      <c r="L29" s="41"/>
      <c r="M29" s="41">
        <v>7</v>
      </c>
      <c r="N29" s="41">
        <v>5</v>
      </c>
    </row>
    <row r="30" spans="1:14" ht="12.75">
      <c r="A30" s="39" t="s">
        <v>40</v>
      </c>
      <c r="B30" s="40">
        <v>89</v>
      </c>
      <c r="C30" s="41">
        <v>726143</v>
      </c>
      <c r="D30" s="41"/>
      <c r="E30" s="41"/>
      <c r="F30" s="41"/>
      <c r="G30" s="41"/>
      <c r="H30" s="41"/>
      <c r="I30" s="41"/>
      <c r="J30" s="41"/>
      <c r="K30" s="42">
        <f t="shared" si="0"/>
        <v>726143</v>
      </c>
      <c r="L30" s="41"/>
      <c r="M30" s="41">
        <v>5</v>
      </c>
      <c r="N30" s="41">
        <v>6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3702023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3702023</v>
      </c>
      <c r="L32" s="45"/>
      <c r="M32" s="45">
        <f>SUM(M12:M31)</f>
        <v>44</v>
      </c>
      <c r="N32" s="45">
        <f>SUM(N12:N31)</f>
        <v>53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328258</v>
      </c>
      <c r="D42" s="41"/>
      <c r="E42" s="41"/>
      <c r="F42" s="41"/>
      <c r="G42" s="41"/>
      <c r="H42" s="41"/>
      <c r="I42" s="41"/>
      <c r="J42" s="41"/>
      <c r="K42" s="42">
        <f t="shared" si="0"/>
        <v>328258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232762</v>
      </c>
      <c r="D43" s="41"/>
      <c r="E43" s="41"/>
      <c r="F43" s="41"/>
      <c r="G43" s="41"/>
      <c r="H43" s="41"/>
      <c r="I43" s="41"/>
      <c r="J43" s="41"/>
      <c r="K43" s="42">
        <f t="shared" si="0"/>
        <v>232762</v>
      </c>
      <c r="L43" s="41"/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2506416</v>
      </c>
      <c r="D44" s="41"/>
      <c r="E44" s="41"/>
      <c r="F44" s="41"/>
      <c r="G44" s="41"/>
      <c r="H44" s="41"/>
      <c r="I44" s="41"/>
      <c r="J44" s="41"/>
      <c r="K44" s="42">
        <f t="shared" si="0"/>
        <v>2506416</v>
      </c>
      <c r="L44" s="41"/>
      <c r="M44" s="41">
        <v>12</v>
      </c>
      <c r="N44" s="41">
        <v>13</v>
      </c>
    </row>
    <row r="45" spans="1:14" ht="12.75">
      <c r="A45" s="48" t="s">
        <v>62</v>
      </c>
      <c r="B45" s="40">
        <v>119</v>
      </c>
      <c r="C45" s="41">
        <v>7236497</v>
      </c>
      <c r="D45" s="41"/>
      <c r="E45" s="41"/>
      <c r="F45" s="41"/>
      <c r="G45" s="41"/>
      <c r="H45" s="41"/>
      <c r="I45" s="41"/>
      <c r="J45" s="41"/>
      <c r="K45" s="42">
        <f t="shared" si="0"/>
        <v>7236497</v>
      </c>
      <c r="L45" s="41"/>
      <c r="M45" s="41">
        <v>54</v>
      </c>
      <c r="N45" s="41">
        <v>56</v>
      </c>
    </row>
    <row r="46" spans="1:14" ht="12.75">
      <c r="A46" s="48" t="s">
        <v>63</v>
      </c>
      <c r="B46" s="40">
        <v>120</v>
      </c>
      <c r="C46" s="41">
        <v>19840590</v>
      </c>
      <c r="D46" s="41"/>
      <c r="E46" s="41"/>
      <c r="F46" s="41"/>
      <c r="G46" s="41"/>
      <c r="H46" s="41"/>
      <c r="I46" s="41"/>
      <c r="J46" s="41"/>
      <c r="K46" s="42">
        <f t="shared" si="0"/>
        <v>19840590</v>
      </c>
      <c r="L46" s="41"/>
      <c r="M46" s="41">
        <v>292</v>
      </c>
      <c r="N46" s="41">
        <v>393</v>
      </c>
    </row>
    <row r="47" spans="1:14" ht="12.75">
      <c r="A47" s="44" t="s">
        <v>74</v>
      </c>
      <c r="B47" s="45">
        <v>121</v>
      </c>
      <c r="C47" s="45">
        <f>SUM(C40:C46)</f>
        <v>30144523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30144523</v>
      </c>
      <c r="L47" s="45">
        <f>SUM(L40:L46)</f>
        <v>0</v>
      </c>
      <c r="M47" s="45">
        <f>SUM(M40:M46)</f>
        <v>361</v>
      </c>
      <c r="N47" s="45">
        <f>SUM(N40:N46)</f>
        <v>465</v>
      </c>
    </row>
    <row r="48" spans="1:14" ht="12.75">
      <c r="A48" s="44" t="s">
        <v>119</v>
      </c>
      <c r="B48" s="45">
        <v>152</v>
      </c>
      <c r="C48" s="45">
        <f>C32+C39+C47</f>
        <v>33846546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33846546</v>
      </c>
      <c r="L48" s="45">
        <f>L32+L39+L47</f>
        <v>0</v>
      </c>
      <c r="M48" s="45">
        <f>M32+M39+M47</f>
        <v>405</v>
      </c>
      <c r="N48" s="45">
        <f>N32+N39+N47</f>
        <v>518</v>
      </c>
    </row>
    <row r="49" spans="1:14" ht="12.75">
      <c r="A49" s="44" t="s">
        <v>51</v>
      </c>
      <c r="B49" s="45">
        <v>158</v>
      </c>
      <c r="C49" s="49">
        <v>197003</v>
      </c>
      <c r="D49" s="49"/>
      <c r="E49" s="49"/>
      <c r="F49" s="49"/>
      <c r="G49" s="49"/>
      <c r="H49" s="49"/>
      <c r="I49" s="49"/>
      <c r="J49" s="49"/>
      <c r="K49" s="42">
        <f t="shared" si="0"/>
        <v>197003</v>
      </c>
      <c r="L49" s="49"/>
      <c r="M49" s="49">
        <v>5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34043549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34043549</v>
      </c>
      <c r="L50" s="45">
        <f>L48+L49</f>
        <v>0</v>
      </c>
      <c r="M50" s="45">
        <f>M48+M49</f>
        <v>410</v>
      </c>
      <c r="N50" s="45">
        <f>N48+N49</f>
        <v>520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3"/>
      <c r="L55" s="55"/>
      <c r="M55" s="56"/>
      <c r="N55" s="114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5"/>
      <c r="L56" s="59"/>
      <c r="M56" s="60"/>
      <c r="N56" s="114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5"/>
      <c r="L57" s="59"/>
      <c r="M57" s="60"/>
      <c r="N57" s="114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6" t="s">
        <v>208</v>
      </c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30">
      <selection activeCell="D55" sqref="D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/>
      <c r="I2" s="189"/>
    </row>
    <row r="3" spans="1:9" ht="12.75">
      <c r="A3" s="3"/>
      <c r="G3" s="5" t="s">
        <v>77</v>
      </c>
      <c r="H3" s="188"/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164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112195</v>
      </c>
      <c r="D24" s="41"/>
      <c r="E24" s="41">
        <v>11607</v>
      </c>
      <c r="F24" s="41"/>
      <c r="G24" s="41"/>
      <c r="H24" s="41"/>
      <c r="I24" s="41"/>
      <c r="J24" s="42">
        <f t="shared" si="0"/>
        <v>123802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317365</v>
      </c>
      <c r="D25" s="41"/>
      <c r="E25" s="41">
        <v>32829</v>
      </c>
      <c r="F25" s="41"/>
      <c r="G25" s="41"/>
      <c r="H25" s="41"/>
      <c r="I25" s="41"/>
      <c r="J25" s="42">
        <f t="shared" si="0"/>
        <v>350194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165305</v>
      </c>
      <c r="D27" s="41"/>
      <c r="E27" s="41">
        <v>17100</v>
      </c>
      <c r="F27" s="41"/>
      <c r="G27" s="41"/>
      <c r="H27" s="41"/>
      <c r="I27" s="41"/>
      <c r="J27" s="42">
        <f t="shared" si="0"/>
        <v>182405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50476</v>
      </c>
      <c r="D28" s="41"/>
      <c r="E28" s="41">
        <v>5222</v>
      </c>
      <c r="F28" s="41"/>
      <c r="G28" s="41"/>
      <c r="H28" s="41"/>
      <c r="I28" s="41"/>
      <c r="J28" s="42">
        <f t="shared" si="0"/>
        <v>55698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217666</v>
      </c>
      <c r="D29" s="41"/>
      <c r="E29" s="41">
        <v>22517</v>
      </c>
      <c r="F29" s="41"/>
      <c r="G29" s="41"/>
      <c r="H29" s="41"/>
      <c r="I29" s="41"/>
      <c r="J29" s="42">
        <f t="shared" si="0"/>
        <v>240183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210580</v>
      </c>
      <c r="D30" s="41"/>
      <c r="E30" s="41">
        <v>21785</v>
      </c>
      <c r="F30" s="41"/>
      <c r="G30" s="41"/>
      <c r="H30" s="41"/>
      <c r="I30" s="41"/>
      <c r="J30" s="42">
        <f t="shared" si="0"/>
        <v>232365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>
        <v>153214</v>
      </c>
      <c r="H31" s="41"/>
      <c r="I31" s="41"/>
      <c r="J31" s="42">
        <f t="shared" si="0"/>
        <v>153214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1073587</v>
      </c>
      <c r="D32" s="45">
        <f>SUM(D12:D31)</f>
        <v>0</v>
      </c>
      <c r="E32" s="45">
        <f t="shared" si="1"/>
        <v>111060</v>
      </c>
      <c r="F32" s="45">
        <f t="shared" si="1"/>
        <v>0</v>
      </c>
      <c r="G32" s="45">
        <f t="shared" si="1"/>
        <v>153214</v>
      </c>
      <c r="H32" s="45">
        <f t="shared" si="1"/>
        <v>0</v>
      </c>
      <c r="I32" s="45">
        <f t="shared" si="1"/>
        <v>0</v>
      </c>
      <c r="J32" s="42">
        <f t="shared" si="0"/>
        <v>1337861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95195</v>
      </c>
      <c r="D42" s="41"/>
      <c r="E42" s="41">
        <v>9848</v>
      </c>
      <c r="F42" s="41"/>
      <c r="G42" s="41"/>
      <c r="H42" s="41"/>
      <c r="I42" s="41"/>
      <c r="J42" s="42">
        <f t="shared" si="0"/>
        <v>105043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67501</v>
      </c>
      <c r="D43" s="41"/>
      <c r="E43" s="41">
        <v>6983</v>
      </c>
      <c r="F43" s="41"/>
      <c r="G43" s="41"/>
      <c r="H43" s="41"/>
      <c r="I43" s="41"/>
      <c r="J43" s="42">
        <f t="shared" si="0"/>
        <v>74484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726859</v>
      </c>
      <c r="D44" s="41"/>
      <c r="E44" s="41">
        <v>75193</v>
      </c>
      <c r="F44" s="41"/>
      <c r="G44" s="41"/>
      <c r="H44" s="41"/>
      <c r="I44" s="41"/>
      <c r="J44" s="42">
        <f t="shared" si="0"/>
        <v>802052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2098588</v>
      </c>
      <c r="D45" s="41"/>
      <c r="E45" s="41">
        <v>217098</v>
      </c>
      <c r="F45" s="41"/>
      <c r="G45" s="41"/>
      <c r="H45" s="41"/>
      <c r="I45" s="41"/>
      <c r="J45" s="42">
        <f t="shared" si="0"/>
        <v>2315686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5753680</v>
      </c>
      <c r="D46" s="41"/>
      <c r="E46" s="41">
        <v>595202</v>
      </c>
      <c r="F46" s="41"/>
      <c r="G46" s="41"/>
      <c r="H46" s="41"/>
      <c r="I46" s="41"/>
      <c r="J46" s="42">
        <f t="shared" si="0"/>
        <v>6348882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8741823</v>
      </c>
      <c r="D47" s="45">
        <f>SUM(D40:D46)</f>
        <v>0</v>
      </c>
      <c r="E47" s="45">
        <f t="shared" si="3"/>
        <v>904324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9646147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9815410</v>
      </c>
      <c r="D48" s="45">
        <f>D32+D39+D47</f>
        <v>0</v>
      </c>
      <c r="E48" s="45">
        <f t="shared" si="4"/>
        <v>1015384</v>
      </c>
      <c r="F48" s="45">
        <f t="shared" si="4"/>
        <v>0</v>
      </c>
      <c r="G48" s="45">
        <f t="shared" si="4"/>
        <v>153214</v>
      </c>
      <c r="H48" s="45">
        <f t="shared" si="4"/>
        <v>0</v>
      </c>
      <c r="I48" s="45">
        <f t="shared" si="4"/>
        <v>0</v>
      </c>
      <c r="J48" s="42">
        <f t="shared" si="0"/>
        <v>10984008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>
        <v>57131</v>
      </c>
      <c r="D49" s="49"/>
      <c r="E49" s="49">
        <v>5911</v>
      </c>
      <c r="F49" s="49"/>
      <c r="G49" s="49"/>
      <c r="H49" s="49"/>
      <c r="I49" s="49"/>
      <c r="J49" s="42">
        <f t="shared" si="0"/>
        <v>63042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9872541</v>
      </c>
      <c r="D50" s="45">
        <f>D48+D49</f>
        <v>0</v>
      </c>
      <c r="E50" s="45">
        <f t="shared" si="5"/>
        <v>1021295</v>
      </c>
      <c r="F50" s="45">
        <f t="shared" si="5"/>
        <v>0</v>
      </c>
      <c r="G50" s="45">
        <f t="shared" si="5"/>
        <v>153214</v>
      </c>
      <c r="H50" s="45">
        <f t="shared" si="5"/>
        <v>0</v>
      </c>
      <c r="I50" s="45">
        <f t="shared" si="5"/>
        <v>0</v>
      </c>
      <c r="J50" s="42">
        <f t="shared" si="0"/>
        <v>11047050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5"/>
      <c r="K55" s="55"/>
      <c r="L55" s="56"/>
      <c r="M55" s="126"/>
      <c r="N55" s="109"/>
      <c r="O55" s="111"/>
      <c r="P55" s="127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8"/>
      <c r="K56" s="59"/>
      <c r="L56" s="60"/>
      <c r="M56" s="126"/>
      <c r="N56" s="109"/>
      <c r="O56" s="111"/>
      <c r="P56" s="127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6"/>
      <c r="N57" s="109"/>
      <c r="O57" s="111"/>
      <c r="P57" s="127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6"/>
      <c r="N58" s="109"/>
      <c r="O58" s="129"/>
      <c r="P58" s="43"/>
    </row>
    <row r="60" spans="1:6" ht="12.75">
      <c r="A60" s="61" t="s">
        <v>21</v>
      </c>
      <c r="B60" s="176" t="s">
        <v>214</v>
      </c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38">
      <selection activeCell="C58" sqref="C5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 t="s">
        <v>212</v>
      </c>
      <c r="L2" s="189"/>
    </row>
    <row r="3" spans="1:12" ht="12.75">
      <c r="A3" s="3"/>
      <c r="H3" s="4"/>
      <c r="I3" s="4"/>
      <c r="J3" s="5" t="s">
        <v>77</v>
      </c>
      <c r="K3" s="188" t="s">
        <v>210</v>
      </c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88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>
        <v>2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>
        <v>680545</v>
      </c>
      <c r="D24" s="41"/>
      <c r="E24" s="41"/>
      <c r="F24" s="41"/>
      <c r="G24" s="41">
        <v>60197</v>
      </c>
      <c r="H24" s="41"/>
      <c r="I24" s="41"/>
      <c r="J24" s="41">
        <v>108638</v>
      </c>
      <c r="K24" s="42">
        <f t="shared" si="0"/>
        <v>849380</v>
      </c>
      <c r="L24" s="41">
        <v>187798</v>
      </c>
      <c r="M24" s="41">
        <v>6</v>
      </c>
      <c r="N24" s="41">
        <v>6</v>
      </c>
    </row>
    <row r="25" spans="1:14" ht="12.75">
      <c r="A25" s="39" t="s">
        <v>33</v>
      </c>
      <c r="B25" s="40">
        <v>84</v>
      </c>
      <c r="C25" s="41">
        <v>2927220</v>
      </c>
      <c r="D25" s="41"/>
      <c r="E25" s="41"/>
      <c r="F25" s="41">
        <v>10000</v>
      </c>
      <c r="G25" s="41">
        <v>3333</v>
      </c>
      <c r="H25" s="41"/>
      <c r="I25" s="41"/>
      <c r="J25" s="41">
        <v>446527</v>
      </c>
      <c r="K25" s="42">
        <f t="shared" si="0"/>
        <v>3387080</v>
      </c>
      <c r="L25" s="41">
        <v>92277</v>
      </c>
      <c r="M25" s="41">
        <v>23</v>
      </c>
      <c r="N25" s="41">
        <v>23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>
        <v>0</v>
      </c>
    </row>
    <row r="27" spans="1:14" ht="12.75">
      <c r="A27" s="39" t="s">
        <v>35</v>
      </c>
      <c r="B27" s="40">
        <v>86</v>
      </c>
      <c r="C27" s="41">
        <v>1590804</v>
      </c>
      <c r="D27" s="41"/>
      <c r="E27" s="41"/>
      <c r="F27" s="41">
        <v>20000</v>
      </c>
      <c r="G27" s="41">
        <v>229032</v>
      </c>
      <c r="H27" s="41"/>
      <c r="I27" s="41"/>
      <c r="J27" s="41">
        <v>225437</v>
      </c>
      <c r="K27" s="42">
        <f t="shared" si="0"/>
        <v>2065273</v>
      </c>
      <c r="L27" s="41">
        <v>1466</v>
      </c>
      <c r="M27" s="41">
        <v>9</v>
      </c>
      <c r="N27" s="41">
        <v>7</v>
      </c>
    </row>
    <row r="28" spans="1:14" ht="12.75">
      <c r="A28" s="39" t="s">
        <v>36</v>
      </c>
      <c r="B28" s="40">
        <v>87</v>
      </c>
      <c r="C28" s="41">
        <v>462700</v>
      </c>
      <c r="D28" s="41"/>
      <c r="E28" s="41"/>
      <c r="F28" s="41"/>
      <c r="G28" s="41">
        <v>5665</v>
      </c>
      <c r="H28" s="41"/>
      <c r="I28" s="41"/>
      <c r="J28" s="41">
        <v>74800</v>
      </c>
      <c r="K28" s="42">
        <f t="shared" si="0"/>
        <v>543165</v>
      </c>
      <c r="L28" s="41">
        <v>543165</v>
      </c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>
        <v>1378015</v>
      </c>
      <c r="D29" s="41"/>
      <c r="E29" s="41"/>
      <c r="F29" s="41">
        <v>60000</v>
      </c>
      <c r="G29" s="41">
        <v>80000</v>
      </c>
      <c r="H29" s="41"/>
      <c r="I29" s="41"/>
      <c r="J29" s="41">
        <v>232867</v>
      </c>
      <c r="K29" s="42">
        <f t="shared" si="0"/>
        <v>1750882</v>
      </c>
      <c r="L29" s="41">
        <v>131867</v>
      </c>
      <c r="M29" s="41">
        <v>6</v>
      </c>
      <c r="N29" s="41">
        <v>5</v>
      </c>
    </row>
    <row r="30" spans="1:14" ht="12.75">
      <c r="A30" s="39" t="s">
        <v>40</v>
      </c>
      <c r="B30" s="40">
        <v>89</v>
      </c>
      <c r="C30" s="41">
        <v>2619778</v>
      </c>
      <c r="D30" s="41"/>
      <c r="E30" s="41"/>
      <c r="F30" s="41">
        <v>35652</v>
      </c>
      <c r="G30" s="41">
        <v>80000</v>
      </c>
      <c r="H30" s="41">
        <v>67594</v>
      </c>
      <c r="I30" s="41"/>
      <c r="J30" s="41">
        <v>318768</v>
      </c>
      <c r="K30" s="42">
        <f t="shared" si="0"/>
        <v>3121792</v>
      </c>
      <c r="L30" s="41">
        <v>223371</v>
      </c>
      <c r="M30" s="41">
        <v>9</v>
      </c>
      <c r="N30" s="41">
        <v>6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9659062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125652</v>
      </c>
      <c r="G32" s="45">
        <f t="shared" si="1"/>
        <v>458227</v>
      </c>
      <c r="H32" s="45">
        <f t="shared" si="1"/>
        <v>67594</v>
      </c>
      <c r="I32" s="45">
        <f t="shared" si="1"/>
        <v>0</v>
      </c>
      <c r="J32" s="45">
        <f t="shared" si="1"/>
        <v>1407037</v>
      </c>
      <c r="K32" s="42">
        <f t="shared" si="0"/>
        <v>11717572</v>
      </c>
      <c r="L32" s="45">
        <f>SUM(L12:L31)</f>
        <v>1179944</v>
      </c>
      <c r="M32" s="45">
        <f>SUM(M12:M31)</f>
        <v>55</v>
      </c>
      <c r="N32" s="45">
        <f>SUM(N12:N31)</f>
        <v>53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36718</v>
      </c>
      <c r="E42" s="41">
        <v>92760</v>
      </c>
      <c r="F42" s="41"/>
      <c r="G42" s="41">
        <v>102423</v>
      </c>
      <c r="H42" s="41"/>
      <c r="I42" s="41"/>
      <c r="J42" s="41">
        <v>109418</v>
      </c>
      <c r="K42" s="42">
        <f t="shared" si="0"/>
        <v>650519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876605</v>
      </c>
      <c r="D43" s="41">
        <v>53338</v>
      </c>
      <c r="E43" s="41">
        <v>173926</v>
      </c>
      <c r="F43" s="41">
        <v>23190</v>
      </c>
      <c r="G43" s="41">
        <v>126579</v>
      </c>
      <c r="H43" s="41"/>
      <c r="I43" s="41"/>
      <c r="J43" s="41">
        <v>142936</v>
      </c>
      <c r="K43" s="42">
        <f t="shared" si="0"/>
        <v>1396574</v>
      </c>
      <c r="L43" s="41">
        <v>55848</v>
      </c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2976051</v>
      </c>
      <c r="D44" s="41">
        <v>280218</v>
      </c>
      <c r="E44" s="41">
        <v>892815</v>
      </c>
      <c r="F44" s="41">
        <v>96625</v>
      </c>
      <c r="G44" s="41">
        <v>326263</v>
      </c>
      <c r="H44" s="41">
        <v>-90150</v>
      </c>
      <c r="I44" s="41"/>
      <c r="J44" s="41">
        <v>739753</v>
      </c>
      <c r="K44" s="42">
        <f t="shared" si="0"/>
        <v>5221575</v>
      </c>
      <c r="L44" s="41">
        <v>54312</v>
      </c>
      <c r="M44" s="41">
        <v>11</v>
      </c>
      <c r="N44" s="41">
        <v>13</v>
      </c>
    </row>
    <row r="45" spans="1:14" ht="12.75">
      <c r="A45" s="48" t="s">
        <v>62</v>
      </c>
      <c r="B45" s="40">
        <v>119</v>
      </c>
      <c r="C45" s="41">
        <v>11045096</v>
      </c>
      <c r="D45" s="41">
        <v>1239275</v>
      </c>
      <c r="E45" s="41">
        <v>3089545</v>
      </c>
      <c r="F45" s="41">
        <v>330444</v>
      </c>
      <c r="G45" s="41">
        <v>289180</v>
      </c>
      <c r="H45" s="41">
        <v>18400</v>
      </c>
      <c r="I45" s="41"/>
      <c r="J45" s="41">
        <v>2474772</v>
      </c>
      <c r="K45" s="42">
        <f t="shared" si="0"/>
        <v>18486712</v>
      </c>
      <c r="L45" s="41">
        <v>508779</v>
      </c>
      <c r="M45" s="41">
        <v>54</v>
      </c>
      <c r="N45" s="41">
        <v>56</v>
      </c>
    </row>
    <row r="46" spans="1:14" ht="12.75">
      <c r="A46" s="48" t="s">
        <v>63</v>
      </c>
      <c r="B46" s="40">
        <v>120</v>
      </c>
      <c r="C46" s="41">
        <v>35703058</v>
      </c>
      <c r="D46" s="41">
        <v>4991850</v>
      </c>
      <c r="E46" s="41">
        <v>5399559</v>
      </c>
      <c r="F46" s="41">
        <v>131747</v>
      </c>
      <c r="G46" s="41">
        <v>3349558</v>
      </c>
      <c r="H46" s="41">
        <v>3375606</v>
      </c>
      <c r="I46" s="41"/>
      <c r="J46" s="41">
        <v>7188799</v>
      </c>
      <c r="K46" s="42">
        <f t="shared" si="0"/>
        <v>60140177</v>
      </c>
      <c r="L46" s="41">
        <v>8112882</v>
      </c>
      <c r="M46" s="41">
        <v>334</v>
      </c>
      <c r="N46" s="41">
        <v>393</v>
      </c>
    </row>
    <row r="47" spans="1:14" ht="12.75">
      <c r="A47" s="44" t="s">
        <v>74</v>
      </c>
      <c r="B47" s="45">
        <v>121</v>
      </c>
      <c r="C47" s="45">
        <f>SUM(C40:C46)</f>
        <v>50910010</v>
      </c>
      <c r="D47" s="45">
        <f aca="true" t="shared" si="3" ref="D47:J47">SUM(D40:D46)</f>
        <v>6601399</v>
      </c>
      <c r="E47" s="45">
        <f t="shared" si="3"/>
        <v>9648605</v>
      </c>
      <c r="F47" s="45">
        <f t="shared" si="3"/>
        <v>582006</v>
      </c>
      <c r="G47" s="45">
        <f t="shared" si="3"/>
        <v>4194003</v>
      </c>
      <c r="H47" s="45">
        <f t="shared" si="3"/>
        <v>3303856</v>
      </c>
      <c r="I47" s="45">
        <f t="shared" si="3"/>
        <v>0</v>
      </c>
      <c r="J47" s="45">
        <f t="shared" si="3"/>
        <v>10655678</v>
      </c>
      <c r="K47" s="42">
        <f t="shared" si="0"/>
        <v>85895557</v>
      </c>
      <c r="L47" s="45">
        <f>SUM(L40:L46)</f>
        <v>8731821</v>
      </c>
      <c r="M47" s="45">
        <f>SUM(M40:M46)</f>
        <v>402</v>
      </c>
      <c r="N47" s="45">
        <f>SUM(N40:N46)</f>
        <v>465</v>
      </c>
    </row>
    <row r="48" spans="1:14" ht="12.75">
      <c r="A48" s="44" t="s">
        <v>119</v>
      </c>
      <c r="B48" s="45">
        <v>152</v>
      </c>
      <c r="C48" s="45">
        <f>C32+C39+C47</f>
        <v>60569072</v>
      </c>
      <c r="D48" s="45">
        <f aca="true" t="shared" si="4" ref="D48:J48">D32+D39+D47</f>
        <v>6601399</v>
      </c>
      <c r="E48" s="45">
        <f t="shared" si="4"/>
        <v>9648605</v>
      </c>
      <c r="F48" s="45">
        <f t="shared" si="4"/>
        <v>707658</v>
      </c>
      <c r="G48" s="45">
        <f t="shared" si="4"/>
        <v>4652230</v>
      </c>
      <c r="H48" s="45">
        <f t="shared" si="4"/>
        <v>3371450</v>
      </c>
      <c r="I48" s="45">
        <f t="shared" si="4"/>
        <v>0</v>
      </c>
      <c r="J48" s="45">
        <f t="shared" si="4"/>
        <v>12062715</v>
      </c>
      <c r="K48" s="42">
        <f t="shared" si="0"/>
        <v>97613129</v>
      </c>
      <c r="L48" s="45">
        <f>L32+L39+L47</f>
        <v>9911765</v>
      </c>
      <c r="M48" s="45">
        <f>M32+M39+M47</f>
        <v>457</v>
      </c>
      <c r="N48" s="45">
        <f>N32+N39+N47</f>
        <v>518</v>
      </c>
    </row>
    <row r="49" spans="1:14" ht="12.75">
      <c r="A49" s="44" t="s">
        <v>51</v>
      </c>
      <c r="B49" s="45">
        <v>158</v>
      </c>
      <c r="C49" s="49">
        <v>413704</v>
      </c>
      <c r="D49" s="49"/>
      <c r="E49" s="49"/>
      <c r="F49" s="49"/>
      <c r="G49" s="49"/>
      <c r="H49" s="49"/>
      <c r="I49" s="49"/>
      <c r="J49" s="49">
        <v>60127</v>
      </c>
      <c r="K49" s="42">
        <f t="shared" si="0"/>
        <v>473831</v>
      </c>
      <c r="L49" s="49"/>
      <c r="M49" s="49">
        <v>5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60982776</v>
      </c>
      <c r="D50" s="45">
        <f aca="true" t="shared" si="5" ref="D50:J50">D48+D49</f>
        <v>6601399</v>
      </c>
      <c r="E50" s="45">
        <f t="shared" si="5"/>
        <v>9648605</v>
      </c>
      <c r="F50" s="45">
        <f t="shared" si="5"/>
        <v>707658</v>
      </c>
      <c r="G50" s="45">
        <f t="shared" si="5"/>
        <v>4652230</v>
      </c>
      <c r="H50" s="45">
        <f t="shared" si="5"/>
        <v>3371450</v>
      </c>
      <c r="I50" s="45">
        <f t="shared" si="5"/>
        <v>0</v>
      </c>
      <c r="J50" s="45">
        <f t="shared" si="5"/>
        <v>12122842</v>
      </c>
      <c r="K50" s="42">
        <f t="shared" si="0"/>
        <v>98086960</v>
      </c>
      <c r="L50" s="45">
        <f>L48+L49</f>
        <v>9911765</v>
      </c>
      <c r="M50" s="45">
        <f>M48+M49</f>
        <v>462</v>
      </c>
      <c r="N50" s="45">
        <f>N48+N49</f>
        <v>520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 t="s">
        <v>40</v>
      </c>
      <c r="B55" s="55">
        <f>IF(A55="","",VLOOKUP(A55,$A$12:$B$50,2,FALSE))</f>
        <v>89</v>
      </c>
      <c r="C55" s="55"/>
      <c r="D55" s="55"/>
      <c r="E55" s="55"/>
      <c r="F55" s="55"/>
      <c r="G55" s="55"/>
      <c r="H55" s="55"/>
      <c r="I55" s="55"/>
      <c r="J55" s="55">
        <v>174900</v>
      </c>
      <c r="K55" s="112">
        <f>SUM(C55:J55)</f>
        <v>174900</v>
      </c>
      <c r="L55" s="55"/>
      <c r="M55" s="56">
        <v>1</v>
      </c>
      <c r="N55" s="114"/>
      <c r="O55" s="43"/>
    </row>
    <row r="56" spans="1:15" ht="12.75">
      <c r="A56" s="58" t="s">
        <v>33</v>
      </c>
      <c r="B56" s="59">
        <f>IF(A56="","",VLOOKUP(A56,$A$12:$B$50,2,FALSE))</f>
        <v>84</v>
      </c>
      <c r="C56" s="59">
        <v>52381</v>
      </c>
      <c r="D56" s="59"/>
      <c r="E56" s="59"/>
      <c r="F56" s="59"/>
      <c r="G56" s="59"/>
      <c r="H56" s="59"/>
      <c r="I56" s="59"/>
      <c r="J56" s="59"/>
      <c r="K56" s="115">
        <v>52381</v>
      </c>
      <c r="L56" s="59"/>
      <c r="M56" s="60">
        <v>1</v>
      </c>
      <c r="N56" s="114"/>
      <c r="O56" s="43"/>
    </row>
    <row r="57" spans="1:15" ht="12.75">
      <c r="A57" s="58" t="s">
        <v>62</v>
      </c>
      <c r="B57" s="59">
        <f>IF(A57="","",VLOOKUP(A57,$A$12:$B$50,2,FALSE))</f>
        <v>119</v>
      </c>
      <c r="C57" s="59"/>
      <c r="D57" s="59"/>
      <c r="E57" s="59"/>
      <c r="F57" s="59"/>
      <c r="G57" s="59"/>
      <c r="H57" s="59"/>
      <c r="I57" s="59"/>
      <c r="J57" s="59">
        <v>165230</v>
      </c>
      <c r="K57" s="115">
        <v>165230</v>
      </c>
      <c r="L57" s="59"/>
      <c r="M57" s="60">
        <v>1</v>
      </c>
      <c r="N57" s="114"/>
      <c r="O57" s="43"/>
    </row>
    <row r="58" spans="1:15" ht="12.75">
      <c r="A58" s="58" t="s">
        <v>63</v>
      </c>
      <c r="B58" s="59">
        <f>IF(A58="","",VLOOKUP(A58,$A$12:$B$50,2,FALSE))</f>
        <v>120</v>
      </c>
      <c r="C58" s="59">
        <v>100566</v>
      </c>
      <c r="D58" s="59">
        <v>9680</v>
      </c>
      <c r="E58" s="59">
        <v>11721</v>
      </c>
      <c r="F58" s="59"/>
      <c r="G58" s="59">
        <v>25668</v>
      </c>
      <c r="H58" s="59">
        <v>2017</v>
      </c>
      <c r="I58" s="59"/>
      <c r="J58" s="59">
        <v>129456</v>
      </c>
      <c r="K58" s="59">
        <v>279108</v>
      </c>
      <c r="L58" s="59">
        <v>50609</v>
      </c>
      <c r="M58" s="60">
        <v>4</v>
      </c>
      <c r="N58" s="57"/>
      <c r="O58" s="43"/>
    </row>
    <row r="60" spans="1:5" ht="12.75">
      <c r="A60" s="61" t="s">
        <v>21</v>
      </c>
      <c r="B60" s="176" t="s">
        <v>211</v>
      </c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2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39">
      <selection activeCell="C58" sqref="C5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 t="s">
        <v>212</v>
      </c>
      <c r="I2" s="189"/>
    </row>
    <row r="3" spans="1:9" ht="12.75">
      <c r="A3" s="3"/>
      <c r="G3" s="5" t="s">
        <v>77</v>
      </c>
      <c r="H3" s="188" t="s">
        <v>210</v>
      </c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165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315128</v>
      </c>
      <c r="D24" s="41"/>
      <c r="E24" s="41">
        <v>32599</v>
      </c>
      <c r="F24" s="41">
        <v>9750</v>
      </c>
      <c r="G24" s="41"/>
      <c r="H24" s="41"/>
      <c r="I24" s="41"/>
      <c r="J24" s="42">
        <f t="shared" si="0"/>
        <v>357477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1010059</v>
      </c>
      <c r="D25" s="41"/>
      <c r="E25" s="41">
        <v>104489</v>
      </c>
      <c r="F25" s="41">
        <v>42835</v>
      </c>
      <c r="G25" s="41"/>
      <c r="H25" s="41"/>
      <c r="I25" s="41"/>
      <c r="J25" s="42">
        <f t="shared" si="0"/>
        <v>1157383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636365</v>
      </c>
      <c r="D27" s="41"/>
      <c r="E27" s="41">
        <v>65059</v>
      </c>
      <c r="F27" s="41">
        <v>16185</v>
      </c>
      <c r="G27" s="41"/>
      <c r="H27" s="41"/>
      <c r="I27" s="41"/>
      <c r="J27" s="42">
        <f t="shared" si="0"/>
        <v>717609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157519</v>
      </c>
      <c r="D28" s="41"/>
      <c r="E28" s="41">
        <v>16295</v>
      </c>
      <c r="F28" s="41">
        <v>3900</v>
      </c>
      <c r="G28" s="41"/>
      <c r="H28" s="41"/>
      <c r="I28" s="41"/>
      <c r="J28" s="42">
        <f t="shared" si="0"/>
        <v>177714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553762</v>
      </c>
      <c r="D29" s="41"/>
      <c r="E29" s="41">
        <v>57276</v>
      </c>
      <c r="F29" s="41">
        <v>11635</v>
      </c>
      <c r="G29" s="41"/>
      <c r="H29" s="41"/>
      <c r="I29" s="41"/>
      <c r="J29" s="42">
        <f t="shared" si="0"/>
        <v>622673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970104</v>
      </c>
      <c r="D30" s="41"/>
      <c r="E30" s="41">
        <v>100357</v>
      </c>
      <c r="F30" s="41">
        <v>14755</v>
      </c>
      <c r="G30" s="41"/>
      <c r="H30" s="41"/>
      <c r="I30" s="41"/>
      <c r="J30" s="42">
        <f t="shared" si="0"/>
        <v>1085216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>
        <v>598832</v>
      </c>
      <c r="H31" s="41"/>
      <c r="I31" s="41"/>
      <c r="J31" s="42">
        <f t="shared" si="0"/>
        <v>598832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3642937</v>
      </c>
      <c r="D32" s="45">
        <f>SUM(D12:D31)</f>
        <v>0</v>
      </c>
      <c r="E32" s="45">
        <f t="shared" si="1"/>
        <v>376075</v>
      </c>
      <c r="F32" s="45">
        <f t="shared" si="1"/>
        <v>99060</v>
      </c>
      <c r="G32" s="45">
        <f t="shared" si="1"/>
        <v>598832</v>
      </c>
      <c r="H32" s="45">
        <f t="shared" si="1"/>
        <v>0</v>
      </c>
      <c r="I32" s="45">
        <f t="shared" si="1"/>
        <v>0</v>
      </c>
      <c r="J32" s="42">
        <f t="shared" si="0"/>
        <v>4716904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188653</v>
      </c>
      <c r="D42" s="41"/>
      <c r="E42" s="41">
        <v>19515</v>
      </c>
      <c r="F42" s="41">
        <v>1950</v>
      </c>
      <c r="G42" s="41"/>
      <c r="H42" s="41"/>
      <c r="I42" s="41"/>
      <c r="J42" s="42">
        <f t="shared" si="0"/>
        <v>210118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421202</v>
      </c>
      <c r="D43" s="41"/>
      <c r="E43" s="41">
        <v>43574</v>
      </c>
      <c r="F43" s="41">
        <v>3900</v>
      </c>
      <c r="G43" s="41"/>
      <c r="H43" s="41"/>
      <c r="I43" s="41"/>
      <c r="J43" s="42">
        <f t="shared" si="0"/>
        <v>468676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1540683</v>
      </c>
      <c r="D44" s="41"/>
      <c r="E44" s="41">
        <v>159381</v>
      </c>
      <c r="F44" s="41">
        <v>19305</v>
      </c>
      <c r="G44" s="41"/>
      <c r="H44" s="41"/>
      <c r="I44" s="41"/>
      <c r="J44" s="42">
        <f t="shared" si="0"/>
        <v>1719369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5479166</v>
      </c>
      <c r="D45" s="41"/>
      <c r="E45" s="41">
        <v>566815</v>
      </c>
      <c r="F45" s="41">
        <v>96070</v>
      </c>
      <c r="G45" s="41"/>
      <c r="H45" s="41"/>
      <c r="I45" s="41"/>
      <c r="J45" s="42">
        <f t="shared" si="0"/>
        <v>6142051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19878513</v>
      </c>
      <c r="D46" s="41"/>
      <c r="E46" s="41">
        <v>2056123</v>
      </c>
      <c r="F46" s="41">
        <v>585217</v>
      </c>
      <c r="G46" s="41"/>
      <c r="H46" s="41"/>
      <c r="I46" s="41"/>
      <c r="J46" s="42">
        <f t="shared" si="0"/>
        <v>22519853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27508217</v>
      </c>
      <c r="D47" s="45">
        <f>SUM(D40:D46)</f>
        <v>0</v>
      </c>
      <c r="E47" s="45">
        <f t="shared" si="3"/>
        <v>2845408</v>
      </c>
      <c r="F47" s="45">
        <f t="shared" si="3"/>
        <v>706442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31060067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31151154</v>
      </c>
      <c r="D48" s="45">
        <f>D32+D39+D47</f>
        <v>0</v>
      </c>
      <c r="E48" s="45">
        <f t="shared" si="4"/>
        <v>3221483</v>
      </c>
      <c r="F48" s="45">
        <f t="shared" si="4"/>
        <v>805502</v>
      </c>
      <c r="G48" s="45">
        <f t="shared" si="4"/>
        <v>598832</v>
      </c>
      <c r="H48" s="45">
        <f t="shared" si="4"/>
        <v>0</v>
      </c>
      <c r="I48" s="45">
        <f t="shared" si="4"/>
        <v>0</v>
      </c>
      <c r="J48" s="42">
        <f t="shared" si="0"/>
        <v>35776971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>
        <v>137414</v>
      </c>
      <c r="D49" s="49"/>
      <c r="E49" s="49">
        <v>14215</v>
      </c>
      <c r="F49" s="49">
        <v>6275</v>
      </c>
      <c r="G49" s="49"/>
      <c r="H49" s="49"/>
      <c r="I49" s="49"/>
      <c r="J49" s="42">
        <f t="shared" si="0"/>
        <v>157904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31288568</v>
      </c>
      <c r="D50" s="45">
        <f>D48+D49</f>
        <v>0</v>
      </c>
      <c r="E50" s="45">
        <f t="shared" si="5"/>
        <v>3235698</v>
      </c>
      <c r="F50" s="45">
        <f t="shared" si="5"/>
        <v>811777</v>
      </c>
      <c r="G50" s="45">
        <f t="shared" si="5"/>
        <v>598832</v>
      </c>
      <c r="H50" s="45">
        <f t="shared" si="5"/>
        <v>0</v>
      </c>
      <c r="I50" s="45">
        <f t="shared" si="5"/>
        <v>0</v>
      </c>
      <c r="J50" s="42">
        <f t="shared" si="0"/>
        <v>35934875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 t="s">
        <v>40</v>
      </c>
      <c r="B55" s="55">
        <f>IF(A55="","",VLOOKUP(A55,$A$12:$B$50,2,FALSE))</f>
        <v>89</v>
      </c>
      <c r="C55" s="55">
        <v>50722</v>
      </c>
      <c r="D55" s="55"/>
      <c r="E55" s="55">
        <v>5247</v>
      </c>
      <c r="F55" s="55"/>
      <c r="G55" s="55"/>
      <c r="H55" s="55"/>
      <c r="I55" s="55"/>
      <c r="J55" s="125"/>
      <c r="K55" s="55">
        <v>0</v>
      </c>
      <c r="L55" s="56">
        <v>31</v>
      </c>
      <c r="M55" s="126"/>
      <c r="N55" s="109"/>
      <c r="O55" s="111"/>
      <c r="P55" s="127"/>
    </row>
    <row r="56" spans="1:16" s="46" customFormat="1" ht="12.75">
      <c r="A56" s="58" t="s">
        <v>33</v>
      </c>
      <c r="B56" s="59">
        <f>IF(A56="","",VLOOKUP(A56,$A$12:$B$50,2,FALSE))</f>
        <v>84</v>
      </c>
      <c r="C56" s="59">
        <v>15190</v>
      </c>
      <c r="D56" s="59"/>
      <c r="E56" s="59">
        <v>1571</v>
      </c>
      <c r="F56" s="59"/>
      <c r="G56" s="59"/>
      <c r="H56" s="59"/>
      <c r="I56" s="59"/>
      <c r="J56" s="128"/>
      <c r="K56" s="59">
        <v>16</v>
      </c>
      <c r="L56" s="60">
        <v>31</v>
      </c>
      <c r="M56" s="126"/>
      <c r="N56" s="109"/>
      <c r="O56" s="111"/>
      <c r="P56" s="127"/>
    </row>
    <row r="57" spans="1:16" s="46" customFormat="1" ht="12.75">
      <c r="A57" s="58" t="s">
        <v>62</v>
      </c>
      <c r="B57" s="59">
        <f>IF(A57="","",VLOOKUP(A57,$A$12:$B$50,2,FALSE))</f>
        <v>119</v>
      </c>
      <c r="C57" s="59">
        <v>47916</v>
      </c>
      <c r="D57" s="59"/>
      <c r="E57" s="59">
        <v>4957</v>
      </c>
      <c r="F57" s="59"/>
      <c r="G57" s="59"/>
      <c r="H57" s="59"/>
      <c r="I57" s="59"/>
      <c r="J57" s="128"/>
      <c r="K57" s="59">
        <v>0</v>
      </c>
      <c r="L57" s="60">
        <v>31</v>
      </c>
      <c r="M57" s="126"/>
      <c r="N57" s="109"/>
      <c r="O57" s="111"/>
      <c r="P57" s="127"/>
    </row>
    <row r="58" spans="1:16" ht="12.75">
      <c r="A58" s="58" t="s">
        <v>63</v>
      </c>
      <c r="B58" s="59">
        <f>IF(A58="","",VLOOKUP(A58,$A$12:$B$50,2,FALSE))</f>
        <v>120</v>
      </c>
      <c r="C58" s="59">
        <v>90130</v>
      </c>
      <c r="D58" s="59"/>
      <c r="E58" s="59">
        <v>9323</v>
      </c>
      <c r="F58" s="59"/>
      <c r="G58" s="59"/>
      <c r="H58" s="59"/>
      <c r="I58" s="59"/>
      <c r="J58" s="59"/>
      <c r="K58" s="59">
        <v>38</v>
      </c>
      <c r="L58" s="60">
        <v>31</v>
      </c>
      <c r="M58" s="126"/>
      <c r="N58" s="109"/>
      <c r="O58" s="129"/>
      <c r="P58" s="43"/>
    </row>
    <row r="60" spans="1:6" ht="12.75">
      <c r="A60" s="61" t="s">
        <v>21</v>
      </c>
      <c r="B60" s="176" t="s">
        <v>215</v>
      </c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33">
      <selection activeCell="C56" sqref="C5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Budapesti Fegyház és Börtön</v>
      </c>
    </row>
    <row r="2" spans="1:12" ht="12.75">
      <c r="A2" s="3" t="s">
        <v>71</v>
      </c>
      <c r="H2" s="4"/>
      <c r="I2" s="4"/>
      <c r="J2" s="5" t="s">
        <v>0</v>
      </c>
      <c r="K2" s="188" t="s">
        <v>212</v>
      </c>
      <c r="L2" s="189"/>
    </row>
    <row r="3" spans="1:12" ht="12.75">
      <c r="A3" s="3"/>
      <c r="H3" s="4"/>
      <c r="I3" s="4"/>
      <c r="J3" s="5" t="s">
        <v>77</v>
      </c>
      <c r="K3" s="188" t="s">
        <v>210</v>
      </c>
      <c r="L3" s="189"/>
    </row>
    <row r="4" ht="18" customHeight="1">
      <c r="A4" s="6"/>
    </row>
    <row r="5" spans="1:13" ht="18">
      <c r="A5" s="191" t="s">
        <v>82</v>
      </c>
      <c r="B5" s="191"/>
      <c r="C5" s="191"/>
      <c r="D5" s="191"/>
      <c r="E5" s="7" t="s">
        <v>83</v>
      </c>
      <c r="F5" s="190" t="s">
        <v>89</v>
      </c>
      <c r="G5" s="190"/>
      <c r="H5" s="190"/>
      <c r="I5" s="190"/>
      <c r="J5" s="190"/>
      <c r="K5" s="190"/>
      <c r="L5" s="190"/>
      <c r="M5" s="190"/>
    </row>
    <row r="6" spans="1:12" ht="15.75" thickBot="1">
      <c r="A6" s="8"/>
      <c r="L6" s="9" t="s">
        <v>76</v>
      </c>
    </row>
    <row r="7" spans="1:14" ht="12.75">
      <c r="A7" s="10"/>
      <c r="B7" s="11"/>
      <c r="C7" s="194" t="s">
        <v>99</v>
      </c>
      <c r="D7" s="19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200" t="s">
        <v>121</v>
      </c>
      <c r="N7" s="201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93"/>
      <c r="N8" s="17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4" t="s">
        <v>122</v>
      </c>
      <c r="N9" s="185"/>
    </row>
    <row r="10" spans="1:14" ht="13.5" thickBot="1">
      <c r="A10" s="25"/>
      <c r="B10" s="26"/>
      <c r="C10" s="177" t="s">
        <v>101</v>
      </c>
      <c r="D10" s="17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6"/>
      <c r="N10" s="18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>
        <v>2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>
        <v>572714</v>
      </c>
      <c r="D24" s="41"/>
      <c r="E24" s="41"/>
      <c r="F24" s="41"/>
      <c r="G24" s="41">
        <v>64493</v>
      </c>
      <c r="H24" s="41"/>
      <c r="I24" s="41"/>
      <c r="J24" s="41">
        <v>50434</v>
      </c>
      <c r="K24" s="42">
        <f t="shared" si="0"/>
        <v>687641</v>
      </c>
      <c r="L24" s="41">
        <v>63436</v>
      </c>
      <c r="M24" s="41">
        <v>6</v>
      </c>
      <c r="N24" s="41">
        <v>6</v>
      </c>
    </row>
    <row r="25" spans="1:14" ht="12.75">
      <c r="A25" s="39" t="s">
        <v>33</v>
      </c>
      <c r="B25" s="40">
        <v>84</v>
      </c>
      <c r="C25" s="41">
        <v>2508024</v>
      </c>
      <c r="D25" s="41"/>
      <c r="E25" s="41"/>
      <c r="F25" s="41">
        <v>10000</v>
      </c>
      <c r="G25" s="41">
        <v>23267</v>
      </c>
      <c r="H25" s="41"/>
      <c r="I25" s="41"/>
      <c r="J25" s="41">
        <v>203849</v>
      </c>
      <c r="K25" s="42">
        <f t="shared" si="0"/>
        <v>2745140</v>
      </c>
      <c r="L25" s="41">
        <v>97683</v>
      </c>
      <c r="M25" s="41">
        <v>22</v>
      </c>
      <c r="N25" s="41">
        <v>23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1881992</v>
      </c>
      <c r="D27" s="41"/>
      <c r="E27" s="41"/>
      <c r="F27" s="41">
        <v>12857</v>
      </c>
      <c r="G27" s="41">
        <v>57176</v>
      </c>
      <c r="H27" s="41"/>
      <c r="I27" s="41"/>
      <c r="J27" s="41">
        <v>40260</v>
      </c>
      <c r="K27" s="42">
        <f t="shared" si="0"/>
        <v>1992285</v>
      </c>
      <c r="L27" s="41">
        <v>678</v>
      </c>
      <c r="M27" s="41">
        <v>9</v>
      </c>
      <c r="N27" s="41">
        <v>7</v>
      </c>
    </row>
    <row r="28" spans="1:14" ht="12.75">
      <c r="A28" s="39" t="s">
        <v>36</v>
      </c>
      <c r="B28" s="40">
        <v>87</v>
      </c>
      <c r="C28" s="41">
        <v>462700</v>
      </c>
      <c r="D28" s="41"/>
      <c r="E28" s="41"/>
      <c r="F28" s="41"/>
      <c r="G28" s="41">
        <v>6295</v>
      </c>
      <c r="H28" s="41"/>
      <c r="I28" s="41"/>
      <c r="J28" s="41">
        <v>38559</v>
      </c>
      <c r="K28" s="42">
        <f t="shared" si="0"/>
        <v>507554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>
        <v>1400558</v>
      </c>
      <c r="D29" s="41"/>
      <c r="E29" s="41"/>
      <c r="F29" s="41">
        <v>60000</v>
      </c>
      <c r="G29" s="41">
        <v>80000</v>
      </c>
      <c r="H29" s="41"/>
      <c r="I29" s="41"/>
      <c r="J29" s="41">
        <v>116713</v>
      </c>
      <c r="K29" s="42">
        <f t="shared" si="0"/>
        <v>1657271</v>
      </c>
      <c r="L29" s="41">
        <v>36800</v>
      </c>
      <c r="M29" s="41">
        <v>6</v>
      </c>
      <c r="N29" s="41">
        <v>5</v>
      </c>
    </row>
    <row r="30" spans="1:14" ht="12.75">
      <c r="A30" s="39" t="s">
        <v>40</v>
      </c>
      <c r="B30" s="40">
        <v>89</v>
      </c>
      <c r="C30" s="41">
        <v>2768356</v>
      </c>
      <c r="D30" s="41"/>
      <c r="E30" s="41"/>
      <c r="F30" s="41">
        <v>39130</v>
      </c>
      <c r="G30" s="41">
        <v>80000</v>
      </c>
      <c r="H30" s="41">
        <v>79148</v>
      </c>
      <c r="I30" s="41"/>
      <c r="J30" s="41">
        <v>166602</v>
      </c>
      <c r="K30" s="42">
        <f t="shared" si="0"/>
        <v>3133236</v>
      </c>
      <c r="L30" s="41">
        <v>199320</v>
      </c>
      <c r="M30" s="41">
        <v>9</v>
      </c>
      <c r="N30" s="41">
        <v>6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9594344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121987</v>
      </c>
      <c r="G32" s="45">
        <f t="shared" si="1"/>
        <v>311231</v>
      </c>
      <c r="H32" s="45">
        <f t="shared" si="1"/>
        <v>79148</v>
      </c>
      <c r="I32" s="45">
        <f t="shared" si="1"/>
        <v>0</v>
      </c>
      <c r="J32" s="45">
        <f t="shared" si="1"/>
        <v>616417</v>
      </c>
      <c r="K32" s="42">
        <f t="shared" si="0"/>
        <v>10723127</v>
      </c>
      <c r="L32" s="45">
        <f>SUM(L12:L31)</f>
        <v>397917</v>
      </c>
      <c r="M32" s="45">
        <f>SUM(M12:M31)</f>
        <v>54</v>
      </c>
      <c r="N32" s="45">
        <f>SUM(N12:N31)</f>
        <v>53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7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36718</v>
      </c>
      <c r="E42" s="41">
        <v>92760</v>
      </c>
      <c r="F42" s="41"/>
      <c r="G42" s="41">
        <v>102423</v>
      </c>
      <c r="H42" s="41"/>
      <c r="I42" s="41"/>
      <c r="J42" s="41">
        <v>45092</v>
      </c>
      <c r="K42" s="42">
        <f t="shared" si="0"/>
        <v>586193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579750</v>
      </c>
      <c r="D43" s="41">
        <v>53338</v>
      </c>
      <c r="E43" s="41">
        <v>173926</v>
      </c>
      <c r="F43" s="41">
        <v>23190</v>
      </c>
      <c r="G43" s="41">
        <v>126579</v>
      </c>
      <c r="H43" s="41"/>
      <c r="I43" s="41"/>
      <c r="J43" s="41">
        <v>79732</v>
      </c>
      <c r="K43" s="42">
        <f t="shared" si="0"/>
        <v>1036515</v>
      </c>
      <c r="L43" s="41">
        <v>849403</v>
      </c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3289117</v>
      </c>
      <c r="D44" s="41">
        <v>318587</v>
      </c>
      <c r="E44" s="41">
        <v>986734</v>
      </c>
      <c r="F44" s="41">
        <v>96625</v>
      </c>
      <c r="G44" s="41">
        <v>380373</v>
      </c>
      <c r="H44" s="41">
        <v>38650</v>
      </c>
      <c r="I44" s="41"/>
      <c r="J44" s="41">
        <v>379050</v>
      </c>
      <c r="K44" s="42">
        <f t="shared" si="0"/>
        <v>5489136</v>
      </c>
      <c r="L44" s="41">
        <v>19014</v>
      </c>
      <c r="M44" s="41">
        <v>12</v>
      </c>
      <c r="N44" s="41">
        <v>13</v>
      </c>
    </row>
    <row r="45" spans="1:14" ht="12.75">
      <c r="A45" s="48" t="s">
        <v>62</v>
      </c>
      <c r="B45" s="40">
        <v>119</v>
      </c>
      <c r="C45" s="41">
        <v>10646886</v>
      </c>
      <c r="D45" s="41">
        <v>1229706</v>
      </c>
      <c r="E45" s="41">
        <v>3030860</v>
      </c>
      <c r="F45" s="41">
        <v>333864</v>
      </c>
      <c r="G45" s="41">
        <v>322871</v>
      </c>
      <c r="H45" s="41">
        <v>18400</v>
      </c>
      <c r="I45" s="41"/>
      <c r="J45" s="41">
        <v>1272496</v>
      </c>
      <c r="K45" s="42">
        <f t="shared" si="0"/>
        <v>16855083</v>
      </c>
      <c r="L45" s="41">
        <v>362294</v>
      </c>
      <c r="M45" s="41">
        <v>57</v>
      </c>
      <c r="N45" s="41">
        <v>56</v>
      </c>
    </row>
    <row r="46" spans="1:14" ht="12.75">
      <c r="A46" s="48" t="s">
        <v>63</v>
      </c>
      <c r="B46" s="40">
        <v>120</v>
      </c>
      <c r="C46" s="41">
        <v>35637049</v>
      </c>
      <c r="D46" s="41">
        <v>5049655</v>
      </c>
      <c r="E46" s="41">
        <v>5381364</v>
      </c>
      <c r="F46" s="41">
        <v>123681</v>
      </c>
      <c r="G46" s="41">
        <v>3396632</v>
      </c>
      <c r="H46" s="41">
        <v>3458124</v>
      </c>
      <c r="I46" s="41"/>
      <c r="J46" s="41">
        <v>3861438</v>
      </c>
      <c r="K46" s="42">
        <f t="shared" si="0"/>
        <v>56907943</v>
      </c>
      <c r="L46" s="41">
        <v>3914257</v>
      </c>
      <c r="M46" s="41">
        <v>338</v>
      </c>
      <c r="N46" s="41">
        <v>393</v>
      </c>
    </row>
    <row r="47" spans="1:14" ht="12.75">
      <c r="A47" s="44" t="s">
        <v>74</v>
      </c>
      <c r="B47" s="45">
        <v>121</v>
      </c>
      <c r="C47" s="45">
        <f>SUM(C40:C46)</f>
        <v>50462002</v>
      </c>
      <c r="D47" s="45">
        <f aca="true" t="shared" si="3" ref="D47:J47">SUM(D40:D46)</f>
        <v>6688004</v>
      </c>
      <c r="E47" s="45">
        <f t="shared" si="3"/>
        <v>9665644</v>
      </c>
      <c r="F47" s="45">
        <f t="shared" si="3"/>
        <v>577360</v>
      </c>
      <c r="G47" s="45">
        <f t="shared" si="3"/>
        <v>4328878</v>
      </c>
      <c r="H47" s="45">
        <f t="shared" si="3"/>
        <v>3515174</v>
      </c>
      <c r="I47" s="45">
        <f t="shared" si="3"/>
        <v>0</v>
      </c>
      <c r="J47" s="45">
        <f t="shared" si="3"/>
        <v>5637808</v>
      </c>
      <c r="K47" s="42">
        <f t="shared" si="0"/>
        <v>80874870</v>
      </c>
      <c r="L47" s="45">
        <f>SUM(L40:L46)</f>
        <v>5144968</v>
      </c>
      <c r="M47" s="45">
        <f>SUM(M40:M46)</f>
        <v>410</v>
      </c>
      <c r="N47" s="45">
        <f>SUM(N40:N46)</f>
        <v>465</v>
      </c>
    </row>
    <row r="48" spans="1:14" ht="12.75">
      <c r="A48" s="44" t="s">
        <v>119</v>
      </c>
      <c r="B48" s="45">
        <v>152</v>
      </c>
      <c r="C48" s="45">
        <f>C32+C39+C47</f>
        <v>60056346</v>
      </c>
      <c r="D48" s="45">
        <f aca="true" t="shared" si="4" ref="D48:J48">D32+D39+D47</f>
        <v>6688004</v>
      </c>
      <c r="E48" s="45">
        <f t="shared" si="4"/>
        <v>9665644</v>
      </c>
      <c r="F48" s="45">
        <f t="shared" si="4"/>
        <v>699347</v>
      </c>
      <c r="G48" s="45">
        <f t="shared" si="4"/>
        <v>4640109</v>
      </c>
      <c r="H48" s="45">
        <f t="shared" si="4"/>
        <v>3594322</v>
      </c>
      <c r="I48" s="45">
        <f t="shared" si="4"/>
        <v>0</v>
      </c>
      <c r="J48" s="45">
        <f t="shared" si="4"/>
        <v>6254225</v>
      </c>
      <c r="K48" s="42">
        <f t="shared" si="0"/>
        <v>91597997</v>
      </c>
      <c r="L48" s="45">
        <f>L32+L39+L47</f>
        <v>5542885</v>
      </c>
      <c r="M48" s="45">
        <f>M32+M39+M47</f>
        <v>464</v>
      </c>
      <c r="N48" s="45">
        <f>N32+N39+N47</f>
        <v>518</v>
      </c>
    </row>
    <row r="49" spans="1:14" ht="12.75">
      <c r="A49" s="44" t="s">
        <v>51</v>
      </c>
      <c r="B49" s="45">
        <v>158</v>
      </c>
      <c r="C49" s="49">
        <v>220845</v>
      </c>
      <c r="D49" s="49"/>
      <c r="E49" s="49"/>
      <c r="F49" s="49"/>
      <c r="G49" s="49"/>
      <c r="H49" s="49"/>
      <c r="I49" s="49"/>
      <c r="J49" s="49">
        <v>26938</v>
      </c>
      <c r="K49" s="42">
        <f t="shared" si="0"/>
        <v>247783</v>
      </c>
      <c r="L49" s="49"/>
      <c r="M49" s="49">
        <v>4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60277191</v>
      </c>
      <c r="D50" s="45">
        <f aca="true" t="shared" si="5" ref="D50:J50">D48+D49</f>
        <v>6688004</v>
      </c>
      <c r="E50" s="45">
        <f t="shared" si="5"/>
        <v>9665644</v>
      </c>
      <c r="F50" s="45">
        <f t="shared" si="5"/>
        <v>699347</v>
      </c>
      <c r="G50" s="45">
        <f t="shared" si="5"/>
        <v>4640109</v>
      </c>
      <c r="H50" s="45">
        <f t="shared" si="5"/>
        <v>3594322</v>
      </c>
      <c r="I50" s="45">
        <f t="shared" si="5"/>
        <v>0</v>
      </c>
      <c r="J50" s="45">
        <f t="shared" si="5"/>
        <v>6281163</v>
      </c>
      <c r="K50" s="42">
        <f t="shared" si="0"/>
        <v>91845780</v>
      </c>
      <c r="L50" s="45">
        <f>L48+L49</f>
        <v>5542885</v>
      </c>
      <c r="M50" s="45">
        <f>M48+M49</f>
        <v>468</v>
      </c>
      <c r="N50" s="45">
        <f>N48+N49</f>
        <v>520</v>
      </c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  <c r="M51" s="109"/>
      <c r="N51" s="111"/>
    </row>
    <row r="52" spans="1:14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2"/>
      <c r="N52" s="111"/>
    </row>
    <row r="53" spans="1:14" ht="12.75">
      <c r="A53" s="179" t="s">
        <v>3</v>
      </c>
      <c r="B53" s="131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2" t="s">
        <v>157</v>
      </c>
      <c r="M53" s="132" t="s">
        <v>159</v>
      </c>
      <c r="N53" s="111"/>
    </row>
    <row r="54" spans="1:14" ht="12.75">
      <c r="A54" s="18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2" t="s">
        <v>156</v>
      </c>
      <c r="L54" s="53" t="s">
        <v>158</v>
      </c>
      <c r="M54" s="53" t="s">
        <v>54</v>
      </c>
      <c r="N54" s="111"/>
    </row>
    <row r="55" spans="1:15" ht="12.75">
      <c r="A55" s="54" t="s">
        <v>33</v>
      </c>
      <c r="B55" s="55">
        <f>IF(A55="","",VLOOKUP(A55,$A$12:$B$50,2,FALSE))</f>
        <v>84</v>
      </c>
      <c r="C55" s="55"/>
      <c r="D55" s="55"/>
      <c r="E55" s="55"/>
      <c r="F55" s="55"/>
      <c r="G55" s="55"/>
      <c r="H55" s="55"/>
      <c r="I55" s="55"/>
      <c r="J55" s="55">
        <v>-19341</v>
      </c>
      <c r="K55" s="113">
        <v>-19341</v>
      </c>
      <c r="L55" s="55">
        <v>16255</v>
      </c>
      <c r="M55" s="56">
        <v>1</v>
      </c>
      <c r="N55" s="114"/>
      <c r="O55" s="43"/>
    </row>
    <row r="56" spans="1:15" ht="12.75">
      <c r="A56" s="58" t="s">
        <v>35</v>
      </c>
      <c r="B56" s="59">
        <f>IF(A56="","",VLOOKUP(A56,$A$12:$B$50,2,FALSE))</f>
        <v>86</v>
      </c>
      <c r="C56" s="59">
        <v>64171</v>
      </c>
      <c r="D56" s="59"/>
      <c r="E56" s="59"/>
      <c r="F56" s="59">
        <v>2857</v>
      </c>
      <c r="G56" s="59"/>
      <c r="H56" s="59"/>
      <c r="I56" s="59"/>
      <c r="J56" s="59">
        <v>-36467</v>
      </c>
      <c r="K56" s="115">
        <v>30561</v>
      </c>
      <c r="L56" s="59"/>
      <c r="M56" s="60">
        <v>1</v>
      </c>
      <c r="N56" s="114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5"/>
      <c r="L57" s="59"/>
      <c r="M57" s="60"/>
      <c r="N57" s="114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6" t="s">
        <v>208</v>
      </c>
      <c r="C60" s="176"/>
      <c r="D60" s="176"/>
      <c r="E60" s="62"/>
    </row>
    <row r="61" spans="10:11" ht="12.75">
      <c r="J61" s="175"/>
      <c r="K61" s="175"/>
    </row>
    <row r="62" spans="10:11" ht="12.75">
      <c r="J62" s="174" t="s">
        <v>48</v>
      </c>
      <c r="K62" s="174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68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31">
      <selection activeCell="D56" sqref="D5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Budapesti Fegyház és Börtön</v>
      </c>
    </row>
    <row r="2" spans="1:9" ht="12.75">
      <c r="A2" s="3" t="s">
        <v>71</v>
      </c>
      <c r="G2" s="5" t="s">
        <v>0</v>
      </c>
      <c r="H2" s="188" t="s">
        <v>212</v>
      </c>
      <c r="I2" s="189"/>
    </row>
    <row r="3" spans="1:9" ht="12.75">
      <c r="A3" s="3"/>
      <c r="G3" s="5" t="s">
        <v>77</v>
      </c>
      <c r="H3" s="188" t="s">
        <v>210</v>
      </c>
      <c r="I3" s="189"/>
    </row>
    <row r="4" ht="18" customHeight="1">
      <c r="A4" s="6"/>
    </row>
    <row r="5" spans="1:10" ht="18">
      <c r="A5" s="191" t="s">
        <v>85</v>
      </c>
      <c r="B5" s="191"/>
      <c r="C5" s="191"/>
      <c r="D5" s="191"/>
      <c r="E5" s="191"/>
      <c r="F5" s="7" t="s">
        <v>83</v>
      </c>
      <c r="G5" s="190" t="s">
        <v>166</v>
      </c>
      <c r="H5" s="190"/>
      <c r="I5" s="190"/>
      <c r="J5" s="19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6" t="s">
        <v>115</v>
      </c>
      <c r="E7" s="116"/>
      <c r="F7" s="16" t="s">
        <v>107</v>
      </c>
      <c r="G7" s="16" t="s">
        <v>110</v>
      </c>
      <c r="H7" s="16" t="s">
        <v>112</v>
      </c>
      <c r="I7" s="16" t="s">
        <v>112</v>
      </c>
      <c r="J7" s="117" t="s">
        <v>112</v>
      </c>
    </row>
    <row r="8" spans="1:10" ht="12.75">
      <c r="A8" s="11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19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19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2" t="s">
        <v>181</v>
      </c>
      <c r="G10" s="27" t="s">
        <v>183</v>
      </c>
      <c r="H10" s="27" t="s">
        <v>187</v>
      </c>
      <c r="I10" s="27" t="s">
        <v>184</v>
      </c>
      <c r="J10" s="141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0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225351</v>
      </c>
      <c r="D24" s="41"/>
      <c r="E24" s="41">
        <v>23312</v>
      </c>
      <c r="F24" s="41">
        <v>9750</v>
      </c>
      <c r="G24" s="41"/>
      <c r="H24" s="41"/>
      <c r="I24" s="41"/>
      <c r="J24" s="42">
        <f t="shared" si="0"/>
        <v>258413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871690</v>
      </c>
      <c r="D25" s="41"/>
      <c r="E25" s="41">
        <v>89525</v>
      </c>
      <c r="F25" s="41">
        <v>38220</v>
      </c>
      <c r="G25" s="41"/>
      <c r="H25" s="41"/>
      <c r="I25" s="41"/>
      <c r="J25" s="42">
        <f t="shared" si="0"/>
        <v>999435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589120</v>
      </c>
      <c r="D27" s="41"/>
      <c r="E27" s="41">
        <v>59672</v>
      </c>
      <c r="F27" s="41">
        <v>15340</v>
      </c>
      <c r="G27" s="41"/>
      <c r="H27" s="41"/>
      <c r="I27" s="41"/>
      <c r="J27" s="42">
        <f t="shared" si="0"/>
        <v>664132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139578</v>
      </c>
      <c r="D28" s="41"/>
      <c r="E28" s="41">
        <v>15227</v>
      </c>
      <c r="F28" s="41">
        <v>3900</v>
      </c>
      <c r="G28" s="41"/>
      <c r="H28" s="41"/>
      <c r="I28" s="41"/>
      <c r="J28" s="42">
        <f t="shared" si="0"/>
        <v>158705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500054</v>
      </c>
      <c r="D29" s="41"/>
      <c r="E29" s="41">
        <v>51730</v>
      </c>
      <c r="F29" s="41">
        <v>11700</v>
      </c>
      <c r="G29" s="41"/>
      <c r="H29" s="41"/>
      <c r="I29" s="41"/>
      <c r="J29" s="42">
        <f t="shared" si="0"/>
        <v>563484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971486</v>
      </c>
      <c r="D30" s="41"/>
      <c r="E30" s="41">
        <v>100498</v>
      </c>
      <c r="F30" s="41">
        <v>17550</v>
      </c>
      <c r="G30" s="41"/>
      <c r="H30" s="41"/>
      <c r="I30" s="41"/>
      <c r="J30" s="42">
        <f t="shared" si="0"/>
        <v>1089534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>
        <v>521435</v>
      </c>
      <c r="H31" s="41"/>
      <c r="I31" s="41"/>
      <c r="J31" s="42">
        <f t="shared" si="0"/>
        <v>521435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3297279</v>
      </c>
      <c r="D32" s="45">
        <f>SUM(D12:D31)</f>
        <v>0</v>
      </c>
      <c r="E32" s="45">
        <f t="shared" si="1"/>
        <v>339964</v>
      </c>
      <c r="F32" s="45">
        <f t="shared" si="1"/>
        <v>96460</v>
      </c>
      <c r="G32" s="45">
        <f t="shared" si="1"/>
        <v>521435</v>
      </c>
      <c r="H32" s="45">
        <f t="shared" si="1"/>
        <v>0</v>
      </c>
      <c r="I32" s="45">
        <f t="shared" si="1"/>
        <v>0</v>
      </c>
      <c r="J32" s="42">
        <f t="shared" si="0"/>
        <v>4255138</v>
      </c>
      <c r="K32" s="121"/>
      <c r="L32" s="121"/>
      <c r="M32" s="121"/>
      <c r="N32" s="121"/>
      <c r="O32" s="121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1"/>
      <c r="L39" s="121"/>
      <c r="M39" s="121"/>
      <c r="N39" s="121"/>
      <c r="O39" s="121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167296</v>
      </c>
      <c r="D42" s="41"/>
      <c r="E42" s="41">
        <v>17586</v>
      </c>
      <c r="F42" s="41">
        <v>1950</v>
      </c>
      <c r="G42" s="41"/>
      <c r="H42" s="41"/>
      <c r="I42" s="41"/>
      <c r="J42" s="42">
        <f t="shared" si="0"/>
        <v>186832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935910</v>
      </c>
      <c r="D43" s="41"/>
      <c r="E43" s="41">
        <v>56579</v>
      </c>
      <c r="F43" s="41">
        <v>3900</v>
      </c>
      <c r="G43" s="41"/>
      <c r="H43" s="41"/>
      <c r="I43" s="41"/>
      <c r="J43" s="42">
        <f t="shared" si="0"/>
        <v>996389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1769712</v>
      </c>
      <c r="D44" s="41"/>
      <c r="E44" s="41">
        <v>165246</v>
      </c>
      <c r="F44" s="41">
        <v>20410</v>
      </c>
      <c r="G44" s="41"/>
      <c r="H44" s="41"/>
      <c r="I44" s="41"/>
      <c r="J44" s="42">
        <f t="shared" si="0"/>
        <v>1955368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5155974</v>
      </c>
      <c r="D45" s="41"/>
      <c r="E45" s="41">
        <v>516637</v>
      </c>
      <c r="F45" s="41">
        <v>92365</v>
      </c>
      <c r="G45" s="41"/>
      <c r="H45" s="41"/>
      <c r="I45" s="41"/>
      <c r="J45" s="42">
        <f t="shared" si="0"/>
        <v>5764976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18171773</v>
      </c>
      <c r="D46" s="41"/>
      <c r="E46" s="41">
        <v>1832688</v>
      </c>
      <c r="F46" s="41">
        <v>591955</v>
      </c>
      <c r="G46" s="41"/>
      <c r="H46" s="41"/>
      <c r="I46" s="41"/>
      <c r="J46" s="42">
        <f t="shared" si="0"/>
        <v>20596416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26200665</v>
      </c>
      <c r="D47" s="45">
        <f>SUM(D40:D46)</f>
        <v>0</v>
      </c>
      <c r="E47" s="45">
        <f t="shared" si="3"/>
        <v>2588736</v>
      </c>
      <c r="F47" s="45">
        <f t="shared" si="3"/>
        <v>710580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29499981</v>
      </c>
      <c r="K47" s="121"/>
      <c r="L47" s="121"/>
      <c r="M47" s="121"/>
      <c r="N47" s="121"/>
      <c r="O47" s="121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29497944</v>
      </c>
      <c r="D48" s="45">
        <f>D32+D39+D47</f>
        <v>0</v>
      </c>
      <c r="E48" s="45">
        <f t="shared" si="4"/>
        <v>2928700</v>
      </c>
      <c r="F48" s="45">
        <f t="shared" si="4"/>
        <v>807040</v>
      </c>
      <c r="G48" s="45">
        <f t="shared" si="4"/>
        <v>521435</v>
      </c>
      <c r="H48" s="45">
        <f t="shared" si="4"/>
        <v>0</v>
      </c>
      <c r="I48" s="45">
        <f t="shared" si="4"/>
        <v>0</v>
      </c>
      <c r="J48" s="42">
        <f t="shared" si="0"/>
        <v>33755119</v>
      </c>
      <c r="K48" s="121"/>
      <c r="L48" s="121"/>
      <c r="M48" s="121"/>
      <c r="N48" s="121"/>
      <c r="O48" s="121"/>
    </row>
    <row r="49" spans="1:15" s="46" customFormat="1" ht="12.75">
      <c r="A49" s="44" t="s">
        <v>51</v>
      </c>
      <c r="B49" s="45">
        <v>158</v>
      </c>
      <c r="C49" s="49">
        <v>103152</v>
      </c>
      <c r="D49" s="49"/>
      <c r="E49" s="49">
        <v>10670</v>
      </c>
      <c r="F49" s="49">
        <v>4812</v>
      </c>
      <c r="G49" s="49"/>
      <c r="H49" s="49"/>
      <c r="I49" s="49"/>
      <c r="J49" s="42">
        <f t="shared" si="0"/>
        <v>118634</v>
      </c>
      <c r="K49" s="121"/>
      <c r="L49" s="121"/>
      <c r="M49" s="121"/>
      <c r="N49" s="121"/>
      <c r="O49" s="121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29601096</v>
      </c>
      <c r="D50" s="45">
        <f>D48+D49</f>
        <v>0</v>
      </c>
      <c r="E50" s="45">
        <f t="shared" si="5"/>
        <v>2939370</v>
      </c>
      <c r="F50" s="45">
        <f t="shared" si="5"/>
        <v>811852</v>
      </c>
      <c r="G50" s="45">
        <f t="shared" si="5"/>
        <v>521435</v>
      </c>
      <c r="H50" s="45">
        <f t="shared" si="5"/>
        <v>0</v>
      </c>
      <c r="I50" s="45">
        <f t="shared" si="5"/>
        <v>0</v>
      </c>
      <c r="J50" s="42">
        <f t="shared" si="0"/>
        <v>33873753</v>
      </c>
      <c r="K50" s="121"/>
      <c r="L50" s="121"/>
      <c r="M50" s="121"/>
      <c r="N50" s="121"/>
      <c r="O50" s="121"/>
    </row>
    <row r="51" spans="1:14" s="46" customFormat="1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  <c r="K51" s="50"/>
      <c r="L51" s="50"/>
      <c r="M51" s="50"/>
      <c r="N51" s="50"/>
    </row>
    <row r="52" spans="1:14" s="46" customFormat="1" ht="15" customHeight="1">
      <c r="A52" s="198" t="s">
        <v>163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34"/>
      <c r="N52" s="130"/>
    </row>
    <row r="53" spans="1:14" s="46" customFormat="1" ht="12.75">
      <c r="A53" s="179" t="s">
        <v>3</v>
      </c>
      <c r="B53" s="131" t="s">
        <v>49</v>
      </c>
      <c r="C53" s="132" t="s">
        <v>188</v>
      </c>
      <c r="D53" s="132" t="s">
        <v>189</v>
      </c>
      <c r="E53" s="132" t="s">
        <v>106</v>
      </c>
      <c r="F53" s="132" t="s">
        <v>190</v>
      </c>
      <c r="G53" s="132" t="s">
        <v>191</v>
      </c>
      <c r="H53" s="132" t="s">
        <v>192</v>
      </c>
      <c r="I53" s="132" t="s">
        <v>192</v>
      </c>
      <c r="J53" s="132" t="s">
        <v>192</v>
      </c>
      <c r="K53" s="196" t="s">
        <v>160</v>
      </c>
      <c r="L53" s="197"/>
      <c r="M53" s="122"/>
      <c r="N53" s="123"/>
    </row>
    <row r="54" spans="1:14" s="46" customFormat="1" ht="12.75">
      <c r="A54" s="18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2" t="s">
        <v>114</v>
      </c>
      <c r="K54" s="52" t="s">
        <v>162</v>
      </c>
      <c r="L54" s="124" t="s">
        <v>161</v>
      </c>
      <c r="M54" s="122"/>
      <c r="N54" s="123"/>
    </row>
    <row r="55" spans="1:16" s="46" customFormat="1" ht="12.75">
      <c r="A55" s="54" t="s">
        <v>33</v>
      </c>
      <c r="B55" s="55">
        <f>IF(A55="","",VLOOKUP(A55,$A$12:$B$50,2,FALSE))</f>
        <v>84</v>
      </c>
      <c r="C55" s="55">
        <v>-896</v>
      </c>
      <c r="D55" s="55"/>
      <c r="E55" s="55">
        <v>-92</v>
      </c>
      <c r="F55" s="55"/>
      <c r="G55" s="55"/>
      <c r="H55" s="55"/>
      <c r="I55" s="55"/>
      <c r="J55" s="125"/>
      <c r="K55" s="55">
        <v>0</v>
      </c>
      <c r="L55" s="56">
        <v>28</v>
      </c>
      <c r="M55" s="126"/>
      <c r="N55" s="109"/>
      <c r="O55" s="111"/>
      <c r="P55" s="127"/>
    </row>
    <row r="56" spans="1:16" s="46" customFormat="1" ht="12.75">
      <c r="A56" s="58" t="s">
        <v>35</v>
      </c>
      <c r="B56" s="59">
        <f>IF(A56="","",VLOOKUP(A56,$A$12:$B$50,2,FALSE))</f>
        <v>86</v>
      </c>
      <c r="C56" s="59">
        <v>8863</v>
      </c>
      <c r="D56" s="59"/>
      <c r="E56" s="59">
        <v>917</v>
      </c>
      <c r="F56" s="59"/>
      <c r="G56" s="59"/>
      <c r="H56" s="59"/>
      <c r="I56" s="59"/>
      <c r="J56" s="128"/>
      <c r="K56" s="59">
        <v>12</v>
      </c>
      <c r="L56" s="60">
        <v>28</v>
      </c>
      <c r="M56" s="126"/>
      <c r="N56" s="109"/>
      <c r="O56" s="111"/>
      <c r="P56" s="127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6"/>
      <c r="N57" s="109"/>
      <c r="O57" s="111"/>
      <c r="P57" s="127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6"/>
      <c r="N58" s="109"/>
      <c r="O58" s="129"/>
      <c r="P58" s="43"/>
    </row>
    <row r="60" spans="1:6" ht="12.75">
      <c r="A60" s="61" t="s">
        <v>21</v>
      </c>
      <c r="B60" s="176" t="s">
        <v>215</v>
      </c>
      <c r="C60" s="176"/>
      <c r="D60" s="176"/>
      <c r="E60" s="176"/>
      <c r="F60" s="62"/>
    </row>
    <row r="61" spans="8:9" ht="12.75">
      <c r="H61" s="175"/>
      <c r="I61" s="175"/>
    </row>
    <row r="62" spans="8:9" ht="12.75">
      <c r="H62" s="174" t="s">
        <v>48</v>
      </c>
      <c r="I62" s="17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Libra</cp:lastModifiedBy>
  <cp:lastPrinted>2008-07-18T10:28:30Z</cp:lastPrinted>
  <dcterms:created xsi:type="dcterms:W3CDTF">2001-02-26T08:59:43Z</dcterms:created>
  <dcterms:modified xsi:type="dcterms:W3CDTF">2008-07-18T10:29:08Z</dcterms:modified>
  <cp:category/>
  <cp:version/>
  <cp:contentType/>
  <cp:contentStatus/>
</cp:coreProperties>
</file>