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activeTab="16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<sst xmlns="http://schemas.openxmlformats.org/spreadsheetml/2006/main" count="3408" uniqueCount="223">
  <si>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</si>
  <si>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</si>
  <si>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</si>
  <si>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</si>
  <si>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</si>
  <si>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</si>
  <si>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</si>
  <si>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</si>
  <si>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</si>
  <si>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</si>
  <si>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</si>
  <si>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</si>
  <si>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</si>
  <si>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</si>
  <si>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</si>
  <si>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</si>
  <si>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</si>
  <si>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</si>
  <si>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</si>
  <si>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</si>
  <si>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</si>
  <si>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</si>
  <si>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</si>
  <si>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</si>
  <si>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</si>
  <si>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</si>
  <si>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</si>
  <si>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</si>
  <si>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</si>
  <si>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</si>
  <si>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</si>
  <si>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</si>
  <si>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</si>
  <si>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</si>
  <si>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</si>
  <si>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</si>
  <si>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</si>
  <si>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</si>
  <si>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</si>
  <si>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</si>
  <si>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</si>
  <si>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</si>
  <si>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</si>
  <si>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</si>
  <si>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</si>
  <si>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</si>
  <si>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</si>
  <si>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</si>
  <si>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</si>
  <si>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</si>
  <si>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</si>
  <si>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</si>
  <si>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</si>
  <si>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</si>
  <si>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</si>
  <si>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</si>
  <si>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</si>
  <si>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</si>
  <si>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</si>
  <si>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</si>
  <si>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</si>
  <si>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</si>
  <si>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</si>
  <si>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</si>
  <si>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</si>
  <si>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</si>
  <si>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</si>
  <si>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</si>
  <si>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</si>
  <si>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</si>
  <si>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</si>
  <si>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</si>
  <si>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</si>
  <si>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</si>
  <si>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</si>
  <si>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</si>
  <si>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</si>
  <si>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</si>
  <si>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</si>
  <si>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</si>
  <si>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</si>
  <si>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</si>
  <si>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</si>
  <si>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</si>
  <si>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</si>
  <si>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</si>
  <si>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</si>
  <si>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</si>
  <si>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</si>
  <si>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</si>
  <si>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</si>
  <si>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</si>
  <si>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</si>
  <si>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</si>
  <si>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</si>
  <si>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</si>
  <si>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</si>
  <si>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</si>
  <si>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</si>
  <si>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</si>
  <si>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</si>
  <si>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</si>
  <si>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</si>
  <si>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</si>
  <si>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</si>
  <si>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</si>
  <si>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</si>
  <si>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</si>
  <si>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</si>
  <si>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</si>
  <si>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</si>
  <si>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</si>
  <si>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</si>
  <si>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</si>
  <si>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</si>
  <si>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</si>
  <si>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</si>
  <si>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</si>
  <si>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</si>
  <si>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</si>
  <si>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</si>
  <si>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</si>
  <si>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</si>
  <si>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</si>
  <si>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</si>
  <si>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</si>
  <si>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</si>
  <si>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</si>
  <si>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</si>
  <si>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</si>
  <si>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</si>
  <si>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</si>
  <si>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</si>
  <si>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</si>
  <si>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</si>
  <si>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</si>
  <si>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</si>
  <si>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</si>
  <si>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</si>
  <si>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</si>
  <si>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</si>
  <si>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</si>
  <si>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</si>
  <si>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</si>
  <si>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</si>
  <si>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</si>
  <si>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</si>
  <si>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</si>
  <si>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</si>
  <si>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</si>
  <si>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</si>
  <si>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</si>
  <si>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</si>
  <si>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</si>
  <si>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</si>
  <si>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</si>
  <si>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</si>
  <si>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</si>
  <si>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</si>
  <si>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</si>
  <si>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</si>
  <si>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</si>
  <si>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</si>
  <si>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</si>
  <si>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</si>
  <si>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</si>
  <si>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</si>
  <si>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</si>
  <si>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</si>
  <si>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</si>
  <si>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</si>
  <si>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</si>
  <si>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</si>
  <si>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</si>
  <si>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</si>
  <si>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</si>
  <si>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</si>
  <si>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</si>
  <si>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</si>
  <si>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</si>
  <si>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</si>
  <si>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</si>
  <si>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</si>
  <si>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</si>
  <si>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</si>
  <si>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</si>
  <si>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</si>
  <si>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</si>
  <si>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</si>
  <si>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</si>
  <si>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</si>
  <si>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</si>
  <si>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</si>
  <si>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</si>
  <si>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</si>
  <si>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</si>
  <si>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</si>
  <si>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</si>
  <si>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</si>
  <si>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</si>
  <si>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</si>
  <si>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</si>
  <si>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</si>
  <si>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</si>
  <si>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</si>
  <si>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</si>
  <si>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</si>
  <si>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</si>
  <si>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Lőrinczi Tímea ka.</t>
  </si>
  <si>
    <t>110-3113</t>
  </si>
  <si>
    <t>Váli Ágnes bv.szds.</t>
  </si>
  <si>
    <t>A-C</t>
  </si>
  <si>
    <t>B-C</t>
  </si>
  <si>
    <t>B-D</t>
  </si>
  <si>
    <t>C-D</t>
  </si>
  <si>
    <t>C-E</t>
  </si>
  <si>
    <t>F-I</t>
  </si>
  <si>
    <t>F-J</t>
  </si>
  <si>
    <t>H-I</t>
  </si>
  <si>
    <t>Pálhalma, 2008.06.20.</t>
  </si>
  <si>
    <t>Pálhalma, 2008.06.30</t>
  </si>
  <si>
    <t>Pálhalma, 2008.06.30.</t>
  </si>
  <si>
    <t>Pálhalma, 2008. július 18.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</si>
</sst>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8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4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 quotePrefix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5" t="s">
        <v>202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12.75">
      <c r="A4" s="166" t="s">
        <v>207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7" spans="1:15" ht="12.75" customHeight="1">
      <c r="A7" s="166" t="s">
        <v>204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5" ht="12.7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2.7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1" spans="1:15" ht="12.75">
      <c r="A11" s="165" t="s">
        <v>203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3" spans="1:15" ht="12.75" customHeight="1">
      <c r="A13" s="166" t="s">
        <v>206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5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5" spans="1:15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7" spans="1:15" ht="12.75" customHeight="1">
      <c r="A17" s="166" t="s">
        <v>205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15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</row>
    <row r="19" spans="1:15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1">
      <selection activeCell="C42" sqref="C42:D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90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384639</v>
      </c>
      <c r="D22" s="41"/>
      <c r="E22" s="41"/>
      <c r="F22" s="41"/>
      <c r="G22" s="41"/>
      <c r="H22" s="41"/>
      <c r="I22" s="41"/>
      <c r="J22" s="41">
        <v>35859</v>
      </c>
      <c r="K22" s="42">
        <f t="shared" si="0"/>
        <v>420498</v>
      </c>
      <c r="L22" s="41">
        <v>53273</v>
      </c>
      <c r="M22" s="41">
        <v>6</v>
      </c>
      <c r="N22" s="41">
        <v>1</v>
      </c>
      <c r="O22" s="2"/>
      <c r="P22" s="2"/>
      <c r="Q22" s="2"/>
      <c r="R22" s="2"/>
      <c r="S22" s="2"/>
      <c r="T22" s="2"/>
      <c r="U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161">
        <f t="shared" si="0"/>
        <v>0</v>
      </c>
      <c r="L23" s="41"/>
      <c r="M23" s="41"/>
      <c r="N23" s="41">
        <v>3</v>
      </c>
      <c r="O23" s="2" t="s">
        <v>211</v>
      </c>
    </row>
    <row r="24" spans="1:15" ht="12.75">
      <c r="A24" s="39" t="s">
        <v>32</v>
      </c>
      <c r="B24" s="40">
        <v>83</v>
      </c>
      <c r="C24" s="41">
        <v>2060035</v>
      </c>
      <c r="D24" s="41"/>
      <c r="E24" s="41"/>
      <c r="F24" s="41"/>
      <c r="G24" s="41">
        <v>20000</v>
      </c>
      <c r="H24" s="41">
        <v>41000</v>
      </c>
      <c r="I24" s="41"/>
      <c r="J24" s="41">
        <v>132923</v>
      </c>
      <c r="K24" s="42">
        <f t="shared" si="0"/>
        <v>2253958</v>
      </c>
      <c r="L24" s="41">
        <v>77436</v>
      </c>
      <c r="M24" s="41">
        <v>18</v>
      </c>
      <c r="N24" s="41">
        <v>2</v>
      </c>
      <c r="O24" s="2" t="s">
        <v>212</v>
      </c>
    </row>
    <row r="25" spans="1:15" ht="12.75">
      <c r="A25" s="39" t="s">
        <v>33</v>
      </c>
      <c r="B25" s="40">
        <v>84</v>
      </c>
      <c r="C25" s="41">
        <v>3336095</v>
      </c>
      <c r="D25" s="41"/>
      <c r="E25" s="41"/>
      <c r="F25" s="41"/>
      <c r="G25" s="41">
        <v>96190</v>
      </c>
      <c r="H25" s="41">
        <v>142428</v>
      </c>
      <c r="I25" s="41"/>
      <c r="J25" s="41">
        <v>274780</v>
      </c>
      <c r="K25" s="42">
        <f t="shared" si="0"/>
        <v>3849493</v>
      </c>
      <c r="L25" s="41">
        <v>165038</v>
      </c>
      <c r="M25" s="41">
        <v>29</v>
      </c>
      <c r="N25" s="41">
        <v>8</v>
      </c>
      <c r="O25" s="2" t="s">
        <v>213</v>
      </c>
    </row>
    <row r="26" spans="1:15" ht="12.75">
      <c r="A26" s="39" t="s">
        <v>34</v>
      </c>
      <c r="B26" s="40">
        <v>85</v>
      </c>
      <c r="C26" s="41">
        <v>512135</v>
      </c>
      <c r="D26" s="41"/>
      <c r="E26" s="41"/>
      <c r="F26" s="41"/>
      <c r="G26" s="41">
        <v>40000</v>
      </c>
      <c r="H26" s="41">
        <v>32000</v>
      </c>
      <c r="I26" s="41"/>
      <c r="J26" s="41">
        <v>30638</v>
      </c>
      <c r="K26" s="42">
        <f t="shared" si="0"/>
        <v>614773</v>
      </c>
      <c r="L26" s="41">
        <v>42228</v>
      </c>
      <c r="M26" s="41">
        <v>5</v>
      </c>
      <c r="N26" s="41">
        <v>13</v>
      </c>
      <c r="O26" s="2" t="s">
        <v>214</v>
      </c>
    </row>
    <row r="27" spans="1:15" ht="12.75">
      <c r="A27" s="39" t="s">
        <v>35</v>
      </c>
      <c r="B27" s="40">
        <v>86</v>
      </c>
      <c r="C27" s="41">
        <v>1239145</v>
      </c>
      <c r="D27" s="41"/>
      <c r="E27" s="41"/>
      <c r="F27" s="41">
        <v>10000</v>
      </c>
      <c r="G27" s="41"/>
      <c r="H27" s="41"/>
      <c r="I27" s="41"/>
      <c r="J27" s="41">
        <v>72131</v>
      </c>
      <c r="K27" s="42">
        <f t="shared" si="0"/>
        <v>1321276</v>
      </c>
      <c r="L27" s="41">
        <v>42909</v>
      </c>
      <c r="M27" s="41">
        <v>7</v>
      </c>
      <c r="N27" s="41">
        <v>6</v>
      </c>
      <c r="O27" s="2" t="s">
        <v>215</v>
      </c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161">
        <f t="shared" si="0"/>
        <v>0</v>
      </c>
      <c r="L28" s="41"/>
      <c r="M28" s="41"/>
      <c r="N28" s="41">
        <v>7</v>
      </c>
      <c r="O28" s="2" t="s">
        <v>216</v>
      </c>
    </row>
    <row r="29" spans="1:15" ht="12.75">
      <c r="A29" s="39" t="s">
        <v>37</v>
      </c>
      <c r="B29" s="40">
        <v>88</v>
      </c>
      <c r="C29" s="41">
        <v>297850</v>
      </c>
      <c r="D29" s="41"/>
      <c r="E29" s="41"/>
      <c r="F29" s="41">
        <v>20000</v>
      </c>
      <c r="G29" s="41"/>
      <c r="H29" s="41">
        <v>20000</v>
      </c>
      <c r="I29" s="41"/>
      <c r="J29" s="41">
        <v>24820</v>
      </c>
      <c r="K29" s="42">
        <f t="shared" si="0"/>
        <v>362670</v>
      </c>
      <c r="L29" s="41">
        <v>136499</v>
      </c>
      <c r="M29" s="41">
        <v>2</v>
      </c>
      <c r="N29" s="41">
        <v>1</v>
      </c>
      <c r="O29" s="2" t="s">
        <v>217</v>
      </c>
    </row>
    <row r="30" spans="1:15" ht="12.75">
      <c r="A30" s="39" t="s">
        <v>40</v>
      </c>
      <c r="B30" s="40">
        <v>89</v>
      </c>
      <c r="C30" s="41">
        <v>907137</v>
      </c>
      <c r="D30" s="41"/>
      <c r="E30" s="41"/>
      <c r="F30" s="41">
        <v>18572</v>
      </c>
      <c r="G30" s="41">
        <v>40000</v>
      </c>
      <c r="H30" s="41"/>
      <c r="I30" s="41"/>
      <c r="J30" s="41">
        <v>69163</v>
      </c>
      <c r="K30" s="42">
        <f t="shared" si="0"/>
        <v>1034872</v>
      </c>
      <c r="L30" s="41"/>
      <c r="M30" s="41">
        <v>4</v>
      </c>
      <c r="N30" s="41">
        <v>4</v>
      </c>
      <c r="O30" s="2" t="s">
        <v>218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161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8737036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48572</v>
      </c>
      <c r="G32" s="45">
        <f t="shared" si="1"/>
        <v>196190</v>
      </c>
      <c r="H32" s="45">
        <f t="shared" si="1"/>
        <v>235428</v>
      </c>
      <c r="I32" s="45">
        <f t="shared" si="1"/>
        <v>0</v>
      </c>
      <c r="J32" s="45">
        <f t="shared" si="1"/>
        <v>640314</v>
      </c>
      <c r="K32" s="42">
        <f t="shared" si="0"/>
        <v>9857540</v>
      </c>
      <c r="L32" s="45">
        <f>SUM(L12:L31)</f>
        <v>517383</v>
      </c>
      <c r="M32" s="45">
        <f>SUM(M12:M31)</f>
        <v>71</v>
      </c>
      <c r="N32" s="45">
        <f>SUM(N12:N31)</f>
        <v>45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64932</v>
      </c>
      <c r="E42" s="41">
        <v>185520</v>
      </c>
      <c r="F42" s="41">
        <v>28988</v>
      </c>
      <c r="G42" s="41">
        <v>196149</v>
      </c>
      <c r="H42" s="41"/>
      <c r="I42" s="41"/>
      <c r="J42" s="41">
        <v>91166</v>
      </c>
      <c r="K42" s="42">
        <f t="shared" si="0"/>
        <v>1185155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1725336</v>
      </c>
      <c r="D43" s="41">
        <v>173928</v>
      </c>
      <c r="E43" s="41">
        <v>521738</v>
      </c>
      <c r="F43" s="41"/>
      <c r="G43" s="41">
        <v>433070</v>
      </c>
      <c r="H43" s="41"/>
      <c r="I43" s="41"/>
      <c r="J43" s="41">
        <v>230594</v>
      </c>
      <c r="K43" s="42">
        <f t="shared" si="0"/>
        <v>3084666</v>
      </c>
      <c r="L43" s="41">
        <v>31764</v>
      </c>
      <c r="M43" s="41">
        <v>6</v>
      </c>
      <c r="N43" s="41">
        <v>6</v>
      </c>
    </row>
    <row r="44" spans="1:14" ht="12.75">
      <c r="A44" s="48" t="s">
        <v>61</v>
      </c>
      <c r="B44" s="40">
        <v>115</v>
      </c>
      <c r="C44" s="41">
        <v>4833567</v>
      </c>
      <c r="D44" s="41">
        <v>481256</v>
      </c>
      <c r="E44" s="41">
        <v>1449415</v>
      </c>
      <c r="F44" s="41">
        <v>152957</v>
      </c>
      <c r="G44" s="41">
        <v>583021</v>
      </c>
      <c r="H44" s="41"/>
      <c r="I44" s="41"/>
      <c r="J44" s="41">
        <v>619241</v>
      </c>
      <c r="K44" s="42">
        <f t="shared" si="0"/>
        <v>8119457</v>
      </c>
      <c r="L44" s="41">
        <v>79150</v>
      </c>
      <c r="M44" s="41">
        <v>17</v>
      </c>
      <c r="N44" s="41">
        <v>17</v>
      </c>
    </row>
    <row r="45" spans="1:14" ht="12.75">
      <c r="A45" s="48" t="s">
        <v>62</v>
      </c>
      <c r="B45" s="40">
        <v>119</v>
      </c>
      <c r="C45" s="41">
        <v>9998754</v>
      </c>
      <c r="D45" s="41">
        <v>1117632</v>
      </c>
      <c r="E45" s="41">
        <v>2446707</v>
      </c>
      <c r="F45" s="41">
        <v>383462</v>
      </c>
      <c r="G45" s="41">
        <v>315909</v>
      </c>
      <c r="H45" s="41"/>
      <c r="I45" s="41"/>
      <c r="J45" s="41">
        <v>1156406</v>
      </c>
      <c r="K45" s="42">
        <f t="shared" si="0"/>
        <v>15418870</v>
      </c>
      <c r="L45" s="41">
        <v>355500</v>
      </c>
      <c r="M45" s="41">
        <v>43</v>
      </c>
      <c r="N45" s="41">
        <v>54</v>
      </c>
    </row>
    <row r="46" spans="1:14" ht="12.75">
      <c r="A46" s="48" t="s">
        <v>63</v>
      </c>
      <c r="B46" s="40">
        <v>120</v>
      </c>
      <c r="C46" s="41">
        <v>33504995</v>
      </c>
      <c r="D46" s="41">
        <v>5327003</v>
      </c>
      <c r="E46" s="41">
        <v>5326313</v>
      </c>
      <c r="F46" s="41">
        <v>253160</v>
      </c>
      <c r="G46" s="41">
        <v>8524296</v>
      </c>
      <c r="H46" s="41"/>
      <c r="I46" s="41"/>
      <c r="J46" s="41">
        <v>4035022</v>
      </c>
      <c r="K46" s="42">
        <f t="shared" si="0"/>
        <v>56970789</v>
      </c>
      <c r="L46" s="41">
        <v>2357577</v>
      </c>
      <c r="M46" s="41">
        <v>340</v>
      </c>
      <c r="N46" s="41">
        <v>366</v>
      </c>
    </row>
    <row r="47" spans="1:14" ht="12.75">
      <c r="A47" s="44" t="s">
        <v>74</v>
      </c>
      <c r="B47" s="45">
        <v>121</v>
      </c>
      <c r="C47" s="45">
        <f>SUM(C40:C46)</f>
        <v>50681052</v>
      </c>
      <c r="D47" s="45">
        <f aca="true" t="shared" si="3" ref="D47:J47">SUM(D40:D46)</f>
        <v>7164751</v>
      </c>
      <c r="E47" s="45">
        <f t="shared" si="3"/>
        <v>9929693</v>
      </c>
      <c r="F47" s="45">
        <f t="shared" si="3"/>
        <v>818567</v>
      </c>
      <c r="G47" s="45">
        <f t="shared" si="3"/>
        <v>10052445</v>
      </c>
      <c r="H47" s="45">
        <f t="shared" si="3"/>
        <v>0</v>
      </c>
      <c r="I47" s="45">
        <f t="shared" si="3"/>
        <v>0</v>
      </c>
      <c r="J47" s="45">
        <f t="shared" si="3"/>
        <v>6132429</v>
      </c>
      <c r="K47" s="42">
        <f t="shared" si="0"/>
        <v>84778937</v>
      </c>
      <c r="L47" s="45">
        <f>SUM(L40:L46)</f>
        <v>2823991</v>
      </c>
      <c r="M47" s="45">
        <f>SUM(M40:M46)</f>
        <v>408</v>
      </c>
      <c r="N47" s="45">
        <f>SUM(N40:N46)</f>
        <v>445</v>
      </c>
    </row>
    <row r="48" spans="1:14" ht="12.75">
      <c r="A48" s="44" t="s">
        <v>119</v>
      </c>
      <c r="B48" s="45">
        <v>152</v>
      </c>
      <c r="C48" s="45">
        <f>C32+C39+C47</f>
        <v>59418088</v>
      </c>
      <c r="D48" s="45">
        <f aca="true" t="shared" si="4" ref="D48:J48">D32+D39+D47</f>
        <v>7164751</v>
      </c>
      <c r="E48" s="45">
        <f t="shared" si="4"/>
        <v>9929693</v>
      </c>
      <c r="F48" s="45">
        <f t="shared" si="4"/>
        <v>867139</v>
      </c>
      <c r="G48" s="45">
        <f t="shared" si="4"/>
        <v>10248635</v>
      </c>
      <c r="H48" s="45">
        <f t="shared" si="4"/>
        <v>235428</v>
      </c>
      <c r="I48" s="45">
        <f t="shared" si="4"/>
        <v>0</v>
      </c>
      <c r="J48" s="45">
        <f t="shared" si="4"/>
        <v>6772743</v>
      </c>
      <c r="K48" s="42">
        <f t="shared" si="0"/>
        <v>94636477</v>
      </c>
      <c r="L48" s="45">
        <f>L32+L39+L47</f>
        <v>3341374</v>
      </c>
      <c r="M48" s="45">
        <f>M32+M39+M47</f>
        <v>479</v>
      </c>
      <c r="N48" s="45">
        <f>N32+N39+N47</f>
        <v>490</v>
      </c>
    </row>
    <row r="49" spans="1:14" ht="12.75">
      <c r="A49" s="44" t="s">
        <v>51</v>
      </c>
      <c r="B49" s="45">
        <v>158</v>
      </c>
      <c r="C49" s="49">
        <v>532338</v>
      </c>
      <c r="D49" s="49"/>
      <c r="E49" s="49"/>
      <c r="F49" s="49"/>
      <c r="G49" s="49"/>
      <c r="H49" s="49"/>
      <c r="I49" s="49"/>
      <c r="J49" s="49">
        <v>44959</v>
      </c>
      <c r="K49" s="42">
        <f t="shared" si="0"/>
        <v>577297</v>
      </c>
      <c r="L49" s="49">
        <v>84709</v>
      </c>
      <c r="M49" s="49">
        <v>4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59950426</v>
      </c>
      <c r="D50" s="45">
        <f aca="true" t="shared" si="5" ref="D50:J50">D48+D49</f>
        <v>7164751</v>
      </c>
      <c r="E50" s="45">
        <f t="shared" si="5"/>
        <v>9929693</v>
      </c>
      <c r="F50" s="45">
        <f t="shared" si="5"/>
        <v>867139</v>
      </c>
      <c r="G50" s="45">
        <f t="shared" si="5"/>
        <v>10248635</v>
      </c>
      <c r="H50" s="45">
        <f t="shared" si="5"/>
        <v>235428</v>
      </c>
      <c r="I50" s="45">
        <f t="shared" si="5"/>
        <v>0</v>
      </c>
      <c r="J50" s="45">
        <f t="shared" si="5"/>
        <v>6817702</v>
      </c>
      <c r="K50" s="42">
        <f t="shared" si="0"/>
        <v>95213774</v>
      </c>
      <c r="L50" s="45">
        <f>L48+L49</f>
        <v>3426083</v>
      </c>
      <c r="M50" s="45">
        <f>M48+M49</f>
        <v>483</v>
      </c>
      <c r="N50" s="45">
        <f>N48+N49</f>
        <v>491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33</v>
      </c>
      <c r="B55" s="55">
        <f>IF(A55="","",VLOOKUP(A55,$A$12:$B$50,2,FALSE))</f>
        <v>84</v>
      </c>
      <c r="C55" s="55">
        <v>20691</v>
      </c>
      <c r="D55" s="55"/>
      <c r="E55" s="55"/>
      <c r="F55" s="55"/>
      <c r="G55" s="55"/>
      <c r="H55" s="55"/>
      <c r="I55" s="55"/>
      <c r="J55" s="55"/>
      <c r="K55" s="116"/>
      <c r="L55" s="55"/>
      <c r="M55" s="56">
        <v>1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279679</v>
      </c>
      <c r="D56" s="59"/>
      <c r="E56" s="59">
        <v>49474</v>
      </c>
      <c r="F56" s="59">
        <v>6074</v>
      </c>
      <c r="G56" s="59">
        <v>31656</v>
      </c>
      <c r="H56" s="59"/>
      <c r="I56" s="59"/>
      <c r="J56" s="59"/>
      <c r="K56" s="118"/>
      <c r="L56" s="59">
        <v>11428</v>
      </c>
      <c r="M56" s="60">
        <v>4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 t="s">
        <v>219</v>
      </c>
      <c r="C60" s="169"/>
      <c r="D60" s="169"/>
      <c r="E60" s="62"/>
    </row>
    <row r="61" spans="10:11" ht="12.75">
      <c r="J61" s="168" t="s">
        <v>210</v>
      </c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00" verticalDpi="300" orientation="landscape" paperSize="9" scale="68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3">
      <selection activeCell="G44" sqref="G44:G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 t="s">
        <v>208</v>
      </c>
      <c r="I2" s="182"/>
    </row>
    <row r="3" spans="1:9" ht="12.75">
      <c r="A3" s="3"/>
      <c r="G3" s="5" t="s">
        <v>77</v>
      </c>
      <c r="H3" s="181" t="s">
        <v>209</v>
      </c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167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137394</v>
      </c>
      <c r="D22" s="41"/>
      <c r="E22" s="41">
        <v>14213</v>
      </c>
      <c r="F22" s="41">
        <v>11700</v>
      </c>
      <c r="G22" s="41">
        <v>29216</v>
      </c>
      <c r="H22" s="41"/>
      <c r="I22" s="41"/>
      <c r="J22" s="42">
        <f t="shared" si="0"/>
        <v>192523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676104</v>
      </c>
      <c r="D24" s="41"/>
      <c r="E24" s="41">
        <v>69942</v>
      </c>
      <c r="F24" s="41">
        <v>35100</v>
      </c>
      <c r="G24" s="41">
        <v>22880</v>
      </c>
      <c r="H24" s="41"/>
      <c r="I24" s="41"/>
      <c r="J24" s="42">
        <f t="shared" si="0"/>
        <v>804026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1164214</v>
      </c>
      <c r="D25" s="41"/>
      <c r="E25" s="41">
        <v>120436</v>
      </c>
      <c r="F25" s="41">
        <v>56550</v>
      </c>
      <c r="G25" s="41">
        <v>113667</v>
      </c>
      <c r="H25" s="41"/>
      <c r="I25" s="41"/>
      <c r="J25" s="42">
        <f t="shared" si="0"/>
        <v>1454867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190530</v>
      </c>
      <c r="D26" s="41"/>
      <c r="E26" s="41">
        <v>19710</v>
      </c>
      <c r="F26" s="41">
        <v>9750</v>
      </c>
      <c r="G26" s="41"/>
      <c r="H26" s="41"/>
      <c r="I26" s="41"/>
      <c r="J26" s="42">
        <f t="shared" si="0"/>
        <v>219990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395614</v>
      </c>
      <c r="D27" s="41"/>
      <c r="E27" s="41">
        <v>40926</v>
      </c>
      <c r="F27" s="41">
        <v>13650</v>
      </c>
      <c r="G27" s="41"/>
      <c r="H27" s="41"/>
      <c r="I27" s="41"/>
      <c r="J27" s="42">
        <f t="shared" si="0"/>
        <v>450190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105174</v>
      </c>
      <c r="D29" s="41"/>
      <c r="E29" s="41">
        <v>10880</v>
      </c>
      <c r="F29" s="41">
        <v>3900</v>
      </c>
      <c r="G29" s="41"/>
      <c r="H29" s="41"/>
      <c r="I29" s="41"/>
      <c r="J29" s="42">
        <f t="shared" si="0"/>
        <v>119954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339698</v>
      </c>
      <c r="D30" s="41"/>
      <c r="E30" s="41">
        <v>35141</v>
      </c>
      <c r="F30" s="41">
        <v>7800</v>
      </c>
      <c r="G30" s="41">
        <v>85784</v>
      </c>
      <c r="H30" s="41"/>
      <c r="I30" s="41"/>
      <c r="J30" s="42">
        <f t="shared" si="0"/>
        <v>468423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3008728</v>
      </c>
      <c r="D32" s="45">
        <f>SUM(D12:D31)</f>
        <v>0</v>
      </c>
      <c r="E32" s="45">
        <f t="shared" si="1"/>
        <v>311248</v>
      </c>
      <c r="F32" s="45">
        <f t="shared" si="1"/>
        <v>138450</v>
      </c>
      <c r="G32" s="45">
        <f t="shared" si="1"/>
        <v>251547</v>
      </c>
      <c r="H32" s="45">
        <f t="shared" si="1"/>
        <v>0</v>
      </c>
      <c r="I32" s="45">
        <f t="shared" si="1"/>
        <v>0</v>
      </c>
      <c r="J32" s="42">
        <f t="shared" si="0"/>
        <v>3709973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343695</v>
      </c>
      <c r="D42" s="41"/>
      <c r="E42" s="41">
        <v>35555</v>
      </c>
      <c r="F42" s="41">
        <v>3900</v>
      </c>
      <c r="G42" s="41"/>
      <c r="H42" s="41"/>
      <c r="I42" s="41"/>
      <c r="J42" s="42">
        <f t="shared" si="0"/>
        <v>383150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903765</v>
      </c>
      <c r="D43" s="41"/>
      <c r="E43" s="41">
        <v>93493</v>
      </c>
      <c r="F43" s="41">
        <v>11700</v>
      </c>
      <c r="G43" s="41"/>
      <c r="H43" s="41"/>
      <c r="I43" s="41"/>
      <c r="J43" s="42">
        <f t="shared" si="0"/>
        <v>1008958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2370182</v>
      </c>
      <c r="D44" s="41"/>
      <c r="E44" s="41">
        <v>245191</v>
      </c>
      <c r="F44" s="41">
        <v>33150</v>
      </c>
      <c r="G44" s="41"/>
      <c r="H44" s="41"/>
      <c r="I44" s="41"/>
      <c r="J44" s="42">
        <f t="shared" si="0"/>
        <v>2648523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4250455</v>
      </c>
      <c r="D45" s="41"/>
      <c r="E45" s="41">
        <v>439702</v>
      </c>
      <c r="F45" s="41">
        <v>83850</v>
      </c>
      <c r="G45" s="41"/>
      <c r="H45" s="41"/>
      <c r="I45" s="41"/>
      <c r="J45" s="42">
        <f t="shared" si="0"/>
        <v>4774007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17205226</v>
      </c>
      <c r="D46" s="41"/>
      <c r="E46" s="41">
        <v>1779851</v>
      </c>
      <c r="F46" s="41">
        <v>663000</v>
      </c>
      <c r="G46" s="41"/>
      <c r="H46" s="41"/>
      <c r="I46" s="41"/>
      <c r="J46" s="42">
        <f t="shared" si="0"/>
        <v>19648077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25073323</v>
      </c>
      <c r="D47" s="45">
        <f>SUM(D40:D46)</f>
        <v>0</v>
      </c>
      <c r="E47" s="45">
        <f t="shared" si="3"/>
        <v>2593792</v>
      </c>
      <c r="F47" s="45">
        <f t="shared" si="3"/>
        <v>795600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28462715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28082051</v>
      </c>
      <c r="D48" s="45">
        <f>D32+D39+D47</f>
        <v>0</v>
      </c>
      <c r="E48" s="45">
        <f t="shared" si="4"/>
        <v>2905040</v>
      </c>
      <c r="F48" s="45">
        <f t="shared" si="4"/>
        <v>934050</v>
      </c>
      <c r="G48" s="45">
        <f t="shared" si="4"/>
        <v>251547</v>
      </c>
      <c r="H48" s="45">
        <f t="shared" si="4"/>
        <v>0</v>
      </c>
      <c r="I48" s="45">
        <f t="shared" si="4"/>
        <v>0</v>
      </c>
      <c r="J48" s="42">
        <f t="shared" si="0"/>
        <v>32172688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223882</v>
      </c>
      <c r="D49" s="49"/>
      <c r="E49" s="49">
        <v>23160</v>
      </c>
      <c r="F49" s="49">
        <v>7800</v>
      </c>
      <c r="G49" s="49"/>
      <c r="H49" s="49"/>
      <c r="I49" s="49"/>
      <c r="J49" s="42">
        <f t="shared" si="0"/>
        <v>254842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28305933</v>
      </c>
      <c r="D50" s="45">
        <f>D48+D49</f>
        <v>0</v>
      </c>
      <c r="E50" s="45">
        <f t="shared" si="5"/>
        <v>2928200</v>
      </c>
      <c r="F50" s="45">
        <f t="shared" si="5"/>
        <v>941850</v>
      </c>
      <c r="G50" s="45">
        <f t="shared" si="5"/>
        <v>251547</v>
      </c>
      <c r="H50" s="45">
        <f t="shared" si="5"/>
        <v>0</v>
      </c>
      <c r="I50" s="45">
        <f t="shared" si="5"/>
        <v>0</v>
      </c>
      <c r="J50" s="42">
        <f t="shared" si="0"/>
        <v>32427530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3.5" customHeight="1">
      <c r="A55" s="54" t="s">
        <v>33</v>
      </c>
      <c r="B55" s="55">
        <f>IF(A55="","",VLOOKUP(A55,$A$12:$B$50,2,FALSE))</f>
        <v>84</v>
      </c>
      <c r="C55" s="55">
        <v>6000</v>
      </c>
      <c r="D55" s="55"/>
      <c r="E55" s="55">
        <v>621</v>
      </c>
      <c r="F55" s="55"/>
      <c r="G55" s="55"/>
      <c r="H55" s="55"/>
      <c r="I55" s="55"/>
      <c r="J55" s="128"/>
      <c r="K55" s="55">
        <v>6</v>
      </c>
      <c r="L55" s="56">
        <v>20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109710</v>
      </c>
      <c r="D56" s="59"/>
      <c r="E56" s="59">
        <v>11348</v>
      </c>
      <c r="F56" s="59"/>
      <c r="G56" s="59"/>
      <c r="H56" s="59"/>
      <c r="I56" s="59"/>
      <c r="J56" s="131"/>
      <c r="K56" s="59">
        <v>10</v>
      </c>
      <c r="L56" s="60">
        <v>20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 t="s">
        <v>219</v>
      </c>
      <c r="C60" s="169"/>
      <c r="D60" s="169"/>
      <c r="E60" s="169"/>
      <c r="F60" s="62"/>
    </row>
    <row r="61" spans="8:9" ht="12.75">
      <c r="H61" s="168" t="s">
        <v>210</v>
      </c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0">
      <selection activeCell="C42" sqref="C42:D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91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387300</v>
      </c>
      <c r="D22" s="41"/>
      <c r="E22" s="41"/>
      <c r="F22" s="41"/>
      <c r="G22" s="41"/>
      <c r="H22" s="41"/>
      <c r="I22" s="41"/>
      <c r="J22" s="41">
        <v>35859</v>
      </c>
      <c r="K22" s="42">
        <f t="shared" si="0"/>
        <v>423159</v>
      </c>
      <c r="L22" s="41">
        <v>76119</v>
      </c>
      <c r="M22" s="41">
        <v>6</v>
      </c>
      <c r="N22" s="41">
        <v>1</v>
      </c>
      <c r="O22" s="2"/>
      <c r="P22" s="2"/>
      <c r="Q22" s="2"/>
      <c r="R22" s="2"/>
      <c r="S22" s="2"/>
      <c r="T22" s="2"/>
      <c r="U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>
        <v>3</v>
      </c>
      <c r="O23" s="2" t="s">
        <v>211</v>
      </c>
    </row>
    <row r="24" spans="1:15" ht="12.75">
      <c r="A24" s="39" t="s">
        <v>32</v>
      </c>
      <c r="B24" s="40">
        <v>83</v>
      </c>
      <c r="C24" s="41">
        <v>1982883</v>
      </c>
      <c r="D24" s="41"/>
      <c r="E24" s="41"/>
      <c r="F24" s="41"/>
      <c r="G24" s="41">
        <v>20000</v>
      </c>
      <c r="H24" s="41">
        <v>41000</v>
      </c>
      <c r="I24" s="41"/>
      <c r="J24" s="41">
        <v>155487</v>
      </c>
      <c r="K24" s="42">
        <f t="shared" si="0"/>
        <v>2199370</v>
      </c>
      <c r="L24" s="41">
        <v>116736</v>
      </c>
      <c r="M24" s="41">
        <v>17</v>
      </c>
      <c r="N24" s="41">
        <v>2</v>
      </c>
      <c r="O24" s="2" t="s">
        <v>212</v>
      </c>
    </row>
    <row r="25" spans="1:15" ht="12.75">
      <c r="A25" s="39" t="s">
        <v>33</v>
      </c>
      <c r="B25" s="40">
        <v>84</v>
      </c>
      <c r="C25" s="41">
        <v>3091081</v>
      </c>
      <c r="D25" s="41"/>
      <c r="E25" s="41"/>
      <c r="F25" s="41"/>
      <c r="G25" s="41">
        <v>100000</v>
      </c>
      <c r="H25" s="41">
        <v>112239</v>
      </c>
      <c r="I25" s="41"/>
      <c r="J25" s="41">
        <v>227844</v>
      </c>
      <c r="K25" s="42">
        <f t="shared" si="0"/>
        <v>3531164</v>
      </c>
      <c r="L25" s="41">
        <v>285714</v>
      </c>
      <c r="M25" s="41">
        <v>27</v>
      </c>
      <c r="N25" s="41">
        <v>8</v>
      </c>
      <c r="O25" s="2" t="s">
        <v>213</v>
      </c>
    </row>
    <row r="26" spans="1:15" ht="12.75">
      <c r="A26" s="39" t="s">
        <v>34</v>
      </c>
      <c r="B26" s="40">
        <v>85</v>
      </c>
      <c r="C26" s="41">
        <v>512135</v>
      </c>
      <c r="D26" s="41"/>
      <c r="E26" s="41"/>
      <c r="F26" s="41"/>
      <c r="G26" s="41">
        <v>40000</v>
      </c>
      <c r="H26" s="41">
        <v>32000</v>
      </c>
      <c r="I26" s="41"/>
      <c r="J26" s="41">
        <v>42678</v>
      </c>
      <c r="K26" s="42">
        <f t="shared" si="0"/>
        <v>626813</v>
      </c>
      <c r="L26" s="41">
        <v>137891</v>
      </c>
      <c r="M26" s="41">
        <v>4</v>
      </c>
      <c r="N26" s="41">
        <v>13</v>
      </c>
      <c r="O26" s="2" t="s">
        <v>214</v>
      </c>
    </row>
    <row r="27" spans="1:15" ht="12.75">
      <c r="A27" s="39" t="s">
        <v>35</v>
      </c>
      <c r="B27" s="40">
        <v>86</v>
      </c>
      <c r="C27" s="41">
        <v>1166529</v>
      </c>
      <c r="D27" s="41"/>
      <c r="E27" s="41"/>
      <c r="F27" s="41">
        <v>10000</v>
      </c>
      <c r="G27" s="41"/>
      <c r="H27" s="41"/>
      <c r="I27" s="41"/>
      <c r="J27" s="41">
        <v>76233</v>
      </c>
      <c r="K27" s="42">
        <f t="shared" si="0"/>
        <v>1252762</v>
      </c>
      <c r="L27" s="41">
        <v>12571</v>
      </c>
      <c r="M27" s="41">
        <v>8</v>
      </c>
      <c r="N27" s="41">
        <v>6</v>
      </c>
      <c r="O27" s="2" t="s">
        <v>215</v>
      </c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>
        <v>7</v>
      </c>
      <c r="O28" s="2" t="s">
        <v>216</v>
      </c>
    </row>
    <row r="29" spans="1:15" ht="12.75">
      <c r="A29" s="39" t="s">
        <v>37</v>
      </c>
      <c r="B29" s="40">
        <v>88</v>
      </c>
      <c r="C29" s="41">
        <v>262391</v>
      </c>
      <c r="D29" s="41"/>
      <c r="E29" s="41"/>
      <c r="F29" s="41">
        <v>20000</v>
      </c>
      <c r="G29" s="41"/>
      <c r="H29" s="41">
        <v>15238</v>
      </c>
      <c r="I29" s="41"/>
      <c r="J29" s="41">
        <v>24820</v>
      </c>
      <c r="K29" s="42">
        <f t="shared" si="0"/>
        <v>322449</v>
      </c>
      <c r="L29" s="41"/>
      <c r="M29" s="41">
        <v>2</v>
      </c>
      <c r="N29" s="41">
        <v>1</v>
      </c>
      <c r="O29" s="2" t="s">
        <v>217</v>
      </c>
    </row>
    <row r="30" spans="1:15" ht="12.75">
      <c r="A30" s="39" t="s">
        <v>40</v>
      </c>
      <c r="B30" s="40">
        <v>89</v>
      </c>
      <c r="C30" s="41">
        <v>829955</v>
      </c>
      <c r="D30" s="41"/>
      <c r="E30" s="41"/>
      <c r="F30" s="41">
        <v>10000</v>
      </c>
      <c r="G30" s="41">
        <v>40000</v>
      </c>
      <c r="H30" s="41"/>
      <c r="I30" s="41"/>
      <c r="J30" s="41">
        <v>45923</v>
      </c>
      <c r="K30" s="42">
        <f t="shared" si="0"/>
        <v>925878</v>
      </c>
      <c r="L30" s="41">
        <v>110819</v>
      </c>
      <c r="M30" s="41">
        <v>4</v>
      </c>
      <c r="N30" s="41">
        <v>4</v>
      </c>
      <c r="O30" s="2" t="s">
        <v>218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8232274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40000</v>
      </c>
      <c r="G32" s="45">
        <f t="shared" si="1"/>
        <v>200000</v>
      </c>
      <c r="H32" s="45">
        <f t="shared" si="1"/>
        <v>200477</v>
      </c>
      <c r="I32" s="45">
        <f t="shared" si="1"/>
        <v>0</v>
      </c>
      <c r="J32" s="45">
        <f t="shared" si="1"/>
        <v>608844</v>
      </c>
      <c r="K32" s="42">
        <f t="shared" si="0"/>
        <v>9281595</v>
      </c>
      <c r="L32" s="45">
        <f>SUM(L12:L31)</f>
        <v>739850</v>
      </c>
      <c r="M32" s="45">
        <f>SUM(M12:M31)</f>
        <v>68</v>
      </c>
      <c r="N32" s="45">
        <f>SUM(N12:N31)</f>
        <v>45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64932</v>
      </c>
      <c r="E42" s="41">
        <v>185520</v>
      </c>
      <c r="F42" s="41">
        <v>28988</v>
      </c>
      <c r="G42" s="41">
        <v>211221</v>
      </c>
      <c r="H42" s="41"/>
      <c r="I42" s="41"/>
      <c r="J42" s="41">
        <v>91166</v>
      </c>
      <c r="K42" s="42">
        <f t="shared" si="0"/>
        <v>1200227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1725336</v>
      </c>
      <c r="D43" s="41">
        <v>173928</v>
      </c>
      <c r="E43" s="41">
        <v>521738</v>
      </c>
      <c r="F43" s="41"/>
      <c r="G43" s="41">
        <v>385146</v>
      </c>
      <c r="H43" s="41"/>
      <c r="I43" s="41"/>
      <c r="J43" s="41">
        <v>233009</v>
      </c>
      <c r="K43" s="42">
        <f t="shared" si="0"/>
        <v>3039157</v>
      </c>
      <c r="L43" s="41">
        <v>28988</v>
      </c>
      <c r="M43" s="41">
        <v>6</v>
      </c>
      <c r="N43" s="41">
        <v>6</v>
      </c>
    </row>
    <row r="44" spans="1:14" ht="12.75">
      <c r="A44" s="48" t="s">
        <v>61</v>
      </c>
      <c r="B44" s="40">
        <v>115</v>
      </c>
      <c r="C44" s="41">
        <v>4717821</v>
      </c>
      <c r="D44" s="41">
        <v>469606</v>
      </c>
      <c r="E44" s="41">
        <v>1422320</v>
      </c>
      <c r="F44" s="41">
        <v>150461</v>
      </c>
      <c r="G44" s="41">
        <v>519770</v>
      </c>
      <c r="H44" s="41"/>
      <c r="I44" s="41"/>
      <c r="J44" s="41">
        <v>621624</v>
      </c>
      <c r="K44" s="42">
        <f t="shared" si="0"/>
        <v>7901602</v>
      </c>
      <c r="L44" s="41">
        <v>57975</v>
      </c>
      <c r="M44" s="41">
        <v>17</v>
      </c>
      <c r="N44" s="41">
        <v>17</v>
      </c>
    </row>
    <row r="45" spans="1:14" ht="12.75">
      <c r="A45" s="48" t="s">
        <v>62</v>
      </c>
      <c r="B45" s="40">
        <v>119</v>
      </c>
      <c r="C45" s="41">
        <v>9557219</v>
      </c>
      <c r="D45" s="41">
        <v>1117546</v>
      </c>
      <c r="E45" s="41">
        <v>2606911</v>
      </c>
      <c r="F45" s="41">
        <v>437019</v>
      </c>
      <c r="G45" s="41">
        <v>668799</v>
      </c>
      <c r="H45" s="41"/>
      <c r="I45" s="41"/>
      <c r="J45" s="41">
        <v>1240124</v>
      </c>
      <c r="K45" s="42">
        <f t="shared" si="0"/>
        <v>15627618</v>
      </c>
      <c r="L45" s="41">
        <v>1024236</v>
      </c>
      <c r="M45" s="41">
        <v>44</v>
      </c>
      <c r="N45" s="41">
        <v>54</v>
      </c>
    </row>
    <row r="46" spans="1:14" ht="12.75">
      <c r="A46" s="48" t="s">
        <v>63</v>
      </c>
      <c r="B46" s="40">
        <v>120</v>
      </c>
      <c r="C46" s="41">
        <v>34249642</v>
      </c>
      <c r="D46" s="41">
        <v>5368781</v>
      </c>
      <c r="E46" s="41">
        <v>5484749</v>
      </c>
      <c r="F46" s="41">
        <v>284367</v>
      </c>
      <c r="G46" s="41">
        <v>8545396</v>
      </c>
      <c r="H46" s="41"/>
      <c r="I46" s="41"/>
      <c r="J46" s="41">
        <v>4182110</v>
      </c>
      <c r="K46" s="42">
        <f t="shared" si="0"/>
        <v>58115045</v>
      </c>
      <c r="L46" s="41">
        <v>8374398</v>
      </c>
      <c r="M46" s="41">
        <v>347</v>
      </c>
      <c r="N46" s="41">
        <v>366</v>
      </c>
    </row>
    <row r="47" spans="1:14" ht="12.75">
      <c r="A47" s="44" t="s">
        <v>74</v>
      </c>
      <c r="B47" s="45">
        <v>121</v>
      </c>
      <c r="C47" s="45">
        <f>SUM(C40:C46)</f>
        <v>50868418</v>
      </c>
      <c r="D47" s="45">
        <f aca="true" t="shared" si="3" ref="D47:J47">SUM(D40:D46)</f>
        <v>7194793</v>
      </c>
      <c r="E47" s="45">
        <f t="shared" si="3"/>
        <v>10221238</v>
      </c>
      <c r="F47" s="45">
        <f t="shared" si="3"/>
        <v>900835</v>
      </c>
      <c r="G47" s="45">
        <f t="shared" si="3"/>
        <v>10330332</v>
      </c>
      <c r="H47" s="45">
        <f t="shared" si="3"/>
        <v>0</v>
      </c>
      <c r="I47" s="45">
        <f t="shared" si="3"/>
        <v>0</v>
      </c>
      <c r="J47" s="45">
        <f t="shared" si="3"/>
        <v>6368033</v>
      </c>
      <c r="K47" s="42">
        <f t="shared" si="0"/>
        <v>85883649</v>
      </c>
      <c r="L47" s="45">
        <f>SUM(L40:L46)</f>
        <v>9485597</v>
      </c>
      <c r="M47" s="45">
        <f>SUM(M40:M46)</f>
        <v>416</v>
      </c>
      <c r="N47" s="45">
        <f>SUM(N40:N46)</f>
        <v>445</v>
      </c>
    </row>
    <row r="48" spans="1:14" ht="12.75">
      <c r="A48" s="44" t="s">
        <v>119</v>
      </c>
      <c r="B48" s="45">
        <v>152</v>
      </c>
      <c r="C48" s="45">
        <f>C32+C39+C47</f>
        <v>59100692</v>
      </c>
      <c r="D48" s="45">
        <f aca="true" t="shared" si="4" ref="D48:J48">D32+D39+D47</f>
        <v>7194793</v>
      </c>
      <c r="E48" s="45">
        <f t="shared" si="4"/>
        <v>10221238</v>
      </c>
      <c r="F48" s="45">
        <f t="shared" si="4"/>
        <v>940835</v>
      </c>
      <c r="G48" s="45">
        <f t="shared" si="4"/>
        <v>10530332</v>
      </c>
      <c r="H48" s="45">
        <f t="shared" si="4"/>
        <v>200477</v>
      </c>
      <c r="I48" s="45">
        <f t="shared" si="4"/>
        <v>0</v>
      </c>
      <c r="J48" s="45">
        <f t="shared" si="4"/>
        <v>6976877</v>
      </c>
      <c r="K48" s="42">
        <f t="shared" si="0"/>
        <v>95165244</v>
      </c>
      <c r="L48" s="45">
        <f>L32+L39+L47</f>
        <v>10225447</v>
      </c>
      <c r="M48" s="45">
        <f>M32+M39+M47</f>
        <v>484</v>
      </c>
      <c r="N48" s="45">
        <f>N32+N39+N47</f>
        <v>490</v>
      </c>
    </row>
    <row r="49" spans="1:14" ht="12.75">
      <c r="A49" s="44" t="s">
        <v>51</v>
      </c>
      <c r="B49" s="45">
        <v>158</v>
      </c>
      <c r="C49" s="49">
        <v>537120</v>
      </c>
      <c r="D49" s="49"/>
      <c r="E49" s="49"/>
      <c r="F49" s="49"/>
      <c r="G49" s="49"/>
      <c r="H49" s="49"/>
      <c r="I49" s="49"/>
      <c r="J49" s="49">
        <v>32187</v>
      </c>
      <c r="K49" s="42">
        <f t="shared" si="0"/>
        <v>569307</v>
      </c>
      <c r="L49" s="49">
        <v>114801</v>
      </c>
      <c r="M49" s="49">
        <v>4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59637812</v>
      </c>
      <c r="D50" s="45">
        <f aca="true" t="shared" si="5" ref="D50:J50">D48+D49</f>
        <v>7194793</v>
      </c>
      <c r="E50" s="45">
        <f t="shared" si="5"/>
        <v>10221238</v>
      </c>
      <c r="F50" s="45">
        <f t="shared" si="5"/>
        <v>940835</v>
      </c>
      <c r="G50" s="45">
        <f t="shared" si="5"/>
        <v>10530332</v>
      </c>
      <c r="H50" s="45">
        <f t="shared" si="5"/>
        <v>200477</v>
      </c>
      <c r="I50" s="45">
        <f t="shared" si="5"/>
        <v>0</v>
      </c>
      <c r="J50" s="45">
        <f t="shared" si="5"/>
        <v>7009064</v>
      </c>
      <c r="K50" s="42">
        <f t="shared" si="0"/>
        <v>95734551</v>
      </c>
      <c r="L50" s="45">
        <f>L48+L49</f>
        <v>10340248</v>
      </c>
      <c r="M50" s="45">
        <f>M48+M49</f>
        <v>488</v>
      </c>
      <c r="N50" s="45">
        <f>N48+N49</f>
        <v>491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33</v>
      </c>
      <c r="B55" s="55">
        <f>IF(A55="","",VLOOKUP(A55,$A$12:$B$50,2,FALSE))</f>
        <v>84</v>
      </c>
      <c r="C55" s="55">
        <v>51605</v>
      </c>
      <c r="D55" s="55"/>
      <c r="E55" s="55"/>
      <c r="F55" s="55"/>
      <c r="G55" s="55"/>
      <c r="H55" s="55"/>
      <c r="I55" s="55"/>
      <c r="J55" s="55"/>
      <c r="K55" s="116"/>
      <c r="L55" s="55"/>
      <c r="M55" s="56">
        <v>1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117966</v>
      </c>
      <c r="D56" s="59"/>
      <c r="E56" s="59">
        <v>22611</v>
      </c>
      <c r="F56" s="59">
        <v>3277</v>
      </c>
      <c r="G56" s="59">
        <v>17476</v>
      </c>
      <c r="H56" s="59"/>
      <c r="I56" s="59"/>
      <c r="J56" s="59"/>
      <c r="K56" s="118"/>
      <c r="L56" s="59"/>
      <c r="M56" s="60">
        <v>2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 t="s">
        <v>219</v>
      </c>
      <c r="C60" s="169"/>
      <c r="D60" s="169"/>
      <c r="E60" s="62"/>
    </row>
    <row r="61" spans="10:11" ht="12.75">
      <c r="J61" s="168" t="s">
        <v>210</v>
      </c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00" verticalDpi="300" orientation="landscape" paperSize="9" scale="68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3">
      <selection activeCell="G44" sqref="G44:G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 t="s">
        <v>208</v>
      </c>
      <c r="I2" s="182"/>
    </row>
    <row r="3" spans="1:9" ht="12.75">
      <c r="A3" s="3"/>
      <c r="G3" s="5" t="s">
        <v>77</v>
      </c>
      <c r="H3" s="181" t="s">
        <v>209</v>
      </c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168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144791</v>
      </c>
      <c r="D22" s="41"/>
      <c r="E22" s="41">
        <v>14978</v>
      </c>
      <c r="F22" s="41">
        <v>11700</v>
      </c>
      <c r="G22" s="41">
        <v>34408</v>
      </c>
      <c r="H22" s="41"/>
      <c r="I22" s="41"/>
      <c r="J22" s="42">
        <f t="shared" si="0"/>
        <v>205877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671671</v>
      </c>
      <c r="D24" s="41"/>
      <c r="E24" s="41">
        <v>69483</v>
      </c>
      <c r="F24" s="41">
        <v>33150</v>
      </c>
      <c r="G24" s="41">
        <v>34789</v>
      </c>
      <c r="H24" s="41"/>
      <c r="I24" s="41"/>
      <c r="J24" s="42">
        <f t="shared" si="0"/>
        <v>809093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1106895</v>
      </c>
      <c r="D25" s="41"/>
      <c r="E25" s="41">
        <v>114506</v>
      </c>
      <c r="F25" s="41">
        <v>52650</v>
      </c>
      <c r="G25" s="41">
        <v>256095</v>
      </c>
      <c r="H25" s="41"/>
      <c r="I25" s="41"/>
      <c r="J25" s="42">
        <f t="shared" si="0"/>
        <v>1530146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221764</v>
      </c>
      <c r="D26" s="41"/>
      <c r="E26" s="41">
        <v>22941</v>
      </c>
      <c r="F26" s="41">
        <v>7800</v>
      </c>
      <c r="G26" s="41"/>
      <c r="H26" s="41"/>
      <c r="I26" s="41"/>
      <c r="J26" s="42">
        <f t="shared" si="0"/>
        <v>252505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366947</v>
      </c>
      <c r="D27" s="41"/>
      <c r="E27" s="41">
        <v>37960</v>
      </c>
      <c r="F27" s="41">
        <v>15600</v>
      </c>
      <c r="G27" s="41"/>
      <c r="H27" s="41"/>
      <c r="I27" s="41"/>
      <c r="J27" s="42">
        <f t="shared" si="0"/>
        <v>420507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93510</v>
      </c>
      <c r="D29" s="41"/>
      <c r="E29" s="41">
        <v>9673</v>
      </c>
      <c r="F29" s="41">
        <v>3900</v>
      </c>
      <c r="G29" s="41">
        <v>32176</v>
      </c>
      <c r="H29" s="41"/>
      <c r="I29" s="41"/>
      <c r="J29" s="42">
        <f t="shared" si="0"/>
        <v>139259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300642</v>
      </c>
      <c r="D30" s="41"/>
      <c r="E30" s="41">
        <v>31101</v>
      </c>
      <c r="F30" s="41">
        <v>7800</v>
      </c>
      <c r="G30" s="41"/>
      <c r="H30" s="41"/>
      <c r="I30" s="41"/>
      <c r="J30" s="42">
        <f t="shared" si="0"/>
        <v>339543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2906220</v>
      </c>
      <c r="D32" s="45">
        <f>SUM(D12:D31)</f>
        <v>0</v>
      </c>
      <c r="E32" s="45">
        <f t="shared" si="1"/>
        <v>300642</v>
      </c>
      <c r="F32" s="45">
        <f t="shared" si="1"/>
        <v>132600</v>
      </c>
      <c r="G32" s="45">
        <f t="shared" si="1"/>
        <v>357468</v>
      </c>
      <c r="H32" s="45">
        <f t="shared" si="1"/>
        <v>0</v>
      </c>
      <c r="I32" s="45">
        <f t="shared" si="1"/>
        <v>0</v>
      </c>
      <c r="J32" s="42">
        <f t="shared" si="0"/>
        <v>3696930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348063</v>
      </c>
      <c r="D42" s="41"/>
      <c r="E42" s="41">
        <v>36007</v>
      </c>
      <c r="F42" s="41">
        <v>3900</v>
      </c>
      <c r="G42" s="41"/>
      <c r="H42" s="41"/>
      <c r="I42" s="41"/>
      <c r="J42" s="42">
        <f t="shared" si="0"/>
        <v>387970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889762</v>
      </c>
      <c r="D43" s="41"/>
      <c r="E43" s="41">
        <v>92044</v>
      </c>
      <c r="F43" s="41">
        <v>11700</v>
      </c>
      <c r="G43" s="41"/>
      <c r="H43" s="41"/>
      <c r="I43" s="41"/>
      <c r="J43" s="42">
        <f t="shared" si="0"/>
        <v>993506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2308277</v>
      </c>
      <c r="D44" s="41"/>
      <c r="E44" s="41">
        <v>238787</v>
      </c>
      <c r="F44" s="41">
        <v>33150</v>
      </c>
      <c r="G44" s="41"/>
      <c r="H44" s="41"/>
      <c r="I44" s="41"/>
      <c r="J44" s="42">
        <f t="shared" si="0"/>
        <v>2580214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4829038</v>
      </c>
      <c r="D45" s="41"/>
      <c r="E45" s="41">
        <v>499556</v>
      </c>
      <c r="F45" s="41">
        <v>85800</v>
      </c>
      <c r="G45" s="41"/>
      <c r="H45" s="41"/>
      <c r="I45" s="41"/>
      <c r="J45" s="42">
        <f t="shared" si="0"/>
        <v>5414394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19328338</v>
      </c>
      <c r="D46" s="41"/>
      <c r="E46" s="41">
        <v>1999483</v>
      </c>
      <c r="F46" s="41">
        <v>676650</v>
      </c>
      <c r="G46" s="41"/>
      <c r="H46" s="41"/>
      <c r="I46" s="41"/>
      <c r="J46" s="42">
        <f t="shared" si="0"/>
        <v>22004471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27703478</v>
      </c>
      <c r="D47" s="45">
        <f>SUM(D40:D46)</f>
        <v>0</v>
      </c>
      <c r="E47" s="45">
        <f t="shared" si="3"/>
        <v>2865877</v>
      </c>
      <c r="F47" s="45">
        <f t="shared" si="3"/>
        <v>811200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31380555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30609698</v>
      </c>
      <c r="D48" s="45">
        <f>D32+D39+D47</f>
        <v>0</v>
      </c>
      <c r="E48" s="45">
        <f t="shared" si="4"/>
        <v>3166519</v>
      </c>
      <c r="F48" s="45">
        <f t="shared" si="4"/>
        <v>943800</v>
      </c>
      <c r="G48" s="45">
        <f t="shared" si="4"/>
        <v>357468</v>
      </c>
      <c r="H48" s="45">
        <f t="shared" si="4"/>
        <v>0</v>
      </c>
      <c r="I48" s="45">
        <f t="shared" si="4"/>
        <v>0</v>
      </c>
      <c r="J48" s="42">
        <f t="shared" si="0"/>
        <v>35077485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198393</v>
      </c>
      <c r="D49" s="49"/>
      <c r="E49" s="49">
        <v>20524</v>
      </c>
      <c r="F49" s="49">
        <v>7800</v>
      </c>
      <c r="G49" s="49"/>
      <c r="H49" s="49"/>
      <c r="I49" s="49"/>
      <c r="J49" s="42">
        <f t="shared" si="0"/>
        <v>226717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30808091</v>
      </c>
      <c r="D50" s="45">
        <f>D48+D49</f>
        <v>0</v>
      </c>
      <c r="E50" s="45">
        <f t="shared" si="5"/>
        <v>3187043</v>
      </c>
      <c r="F50" s="45">
        <f t="shared" si="5"/>
        <v>951600</v>
      </c>
      <c r="G50" s="45">
        <f t="shared" si="5"/>
        <v>357468</v>
      </c>
      <c r="H50" s="45">
        <f t="shared" si="5"/>
        <v>0</v>
      </c>
      <c r="I50" s="45">
        <f t="shared" si="5"/>
        <v>0</v>
      </c>
      <c r="J50" s="42">
        <f t="shared" si="0"/>
        <v>35304202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v>14965</v>
      </c>
      <c r="D55" s="55"/>
      <c r="E55" s="55">
        <v>1548</v>
      </c>
      <c r="F55" s="55"/>
      <c r="G55" s="55"/>
      <c r="H55" s="55"/>
      <c r="I55" s="55"/>
      <c r="J55" s="128"/>
      <c r="K55" s="55">
        <v>10</v>
      </c>
      <c r="L55" s="56">
        <v>22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46783</v>
      </c>
      <c r="D56" s="59"/>
      <c r="E56" s="59">
        <v>4840</v>
      </c>
      <c r="F56" s="59"/>
      <c r="G56" s="59"/>
      <c r="H56" s="59"/>
      <c r="I56" s="59"/>
      <c r="J56" s="131"/>
      <c r="K56" s="59">
        <v>10</v>
      </c>
      <c r="L56" s="60">
        <v>22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 t="s">
        <v>219</v>
      </c>
      <c r="C60" s="169"/>
      <c r="D60" s="169"/>
      <c r="E60" s="169"/>
      <c r="F60" s="62"/>
    </row>
    <row r="61" spans="8:9" ht="12.75">
      <c r="H61" s="168" t="s">
        <v>210</v>
      </c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9">
      <selection activeCell="N42" sqref="N42:N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92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430310</v>
      </c>
      <c r="D22" s="41"/>
      <c r="E22" s="41"/>
      <c r="F22" s="41"/>
      <c r="G22" s="41"/>
      <c r="H22" s="41"/>
      <c r="I22" s="41"/>
      <c r="J22" s="41">
        <v>28726</v>
      </c>
      <c r="K22" s="42">
        <f t="shared" si="0"/>
        <v>459036</v>
      </c>
      <c r="L22" s="41">
        <v>62954</v>
      </c>
      <c r="M22" s="41">
        <v>6</v>
      </c>
      <c r="N22" s="41">
        <v>1</v>
      </c>
      <c r="O22" s="2"/>
      <c r="P22" s="2"/>
      <c r="Q22" s="2"/>
      <c r="R22" s="2"/>
      <c r="S22" s="2"/>
      <c r="T22" s="2"/>
      <c r="U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>
        <v>3</v>
      </c>
      <c r="O23" s="2" t="s">
        <v>211</v>
      </c>
    </row>
    <row r="24" spans="1:15" ht="12.75">
      <c r="A24" s="39" t="s">
        <v>32</v>
      </c>
      <c r="B24" s="40">
        <v>83</v>
      </c>
      <c r="C24" s="41">
        <v>1964829</v>
      </c>
      <c r="D24" s="41"/>
      <c r="E24" s="41"/>
      <c r="F24" s="41"/>
      <c r="G24" s="41">
        <v>20000</v>
      </c>
      <c r="H24" s="41">
        <v>39391</v>
      </c>
      <c r="I24" s="41"/>
      <c r="J24" s="41">
        <v>138975</v>
      </c>
      <c r="K24" s="42">
        <f t="shared" si="0"/>
        <v>2163195</v>
      </c>
      <c r="L24" s="41">
        <v>83605</v>
      </c>
      <c r="M24" s="41">
        <v>18</v>
      </c>
      <c r="N24" s="41">
        <v>2</v>
      </c>
      <c r="O24" s="2" t="s">
        <v>212</v>
      </c>
    </row>
    <row r="25" spans="1:15" ht="12.75">
      <c r="A25" s="39" t="s">
        <v>33</v>
      </c>
      <c r="B25" s="40">
        <v>84</v>
      </c>
      <c r="C25" s="41">
        <v>3429928</v>
      </c>
      <c r="D25" s="41"/>
      <c r="E25" s="41"/>
      <c r="F25" s="41"/>
      <c r="G25" s="41">
        <v>100000</v>
      </c>
      <c r="H25" s="41">
        <v>107783</v>
      </c>
      <c r="I25" s="41"/>
      <c r="J25" s="41">
        <v>232289</v>
      </c>
      <c r="K25" s="42">
        <f t="shared" si="0"/>
        <v>3870000</v>
      </c>
      <c r="L25" s="41">
        <v>184344</v>
      </c>
      <c r="M25" s="41">
        <v>30</v>
      </c>
      <c r="N25" s="41">
        <v>8</v>
      </c>
      <c r="O25" s="2" t="s">
        <v>213</v>
      </c>
    </row>
    <row r="26" spans="1:15" ht="12.75">
      <c r="A26" s="39" t="s">
        <v>34</v>
      </c>
      <c r="B26" s="40">
        <v>85</v>
      </c>
      <c r="C26" s="41">
        <v>549955</v>
      </c>
      <c r="D26" s="41"/>
      <c r="E26" s="41"/>
      <c r="F26" s="41"/>
      <c r="G26" s="41">
        <v>40000</v>
      </c>
      <c r="H26" s="41">
        <v>32000</v>
      </c>
      <c r="I26" s="41"/>
      <c r="J26" s="41">
        <v>30638</v>
      </c>
      <c r="K26" s="42">
        <f t="shared" si="0"/>
        <v>652593</v>
      </c>
      <c r="L26" s="41">
        <v>59258</v>
      </c>
      <c r="M26" s="41">
        <v>4</v>
      </c>
      <c r="N26" s="41">
        <v>13</v>
      </c>
      <c r="O26" s="2" t="s">
        <v>214</v>
      </c>
    </row>
    <row r="27" spans="1:15" ht="12.75">
      <c r="A27" s="39" t="s">
        <v>35</v>
      </c>
      <c r="B27" s="40">
        <v>86</v>
      </c>
      <c r="C27" s="41">
        <v>1131947</v>
      </c>
      <c r="D27" s="41"/>
      <c r="E27" s="41"/>
      <c r="F27" s="41">
        <v>10000</v>
      </c>
      <c r="G27" s="41"/>
      <c r="H27" s="41"/>
      <c r="I27" s="41"/>
      <c r="J27" s="41">
        <v>72131</v>
      </c>
      <c r="K27" s="42">
        <f t="shared" si="0"/>
        <v>1214078</v>
      </c>
      <c r="L27" s="41">
        <v>16349</v>
      </c>
      <c r="M27" s="41">
        <v>6</v>
      </c>
      <c r="N27" s="41">
        <v>10</v>
      </c>
      <c r="O27" s="2" t="s">
        <v>215</v>
      </c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>
        <v>7</v>
      </c>
      <c r="O28" s="2" t="s">
        <v>216</v>
      </c>
    </row>
    <row r="29" spans="1:15" ht="12.75">
      <c r="A29" s="39" t="s">
        <v>37</v>
      </c>
      <c r="B29" s="40">
        <v>88</v>
      </c>
      <c r="C29" s="41">
        <v>440300</v>
      </c>
      <c r="D29" s="41"/>
      <c r="E29" s="41"/>
      <c r="F29" s="41">
        <v>30000</v>
      </c>
      <c r="G29" s="41"/>
      <c r="H29" s="41">
        <v>20000</v>
      </c>
      <c r="I29" s="41"/>
      <c r="J29" s="41">
        <v>24820</v>
      </c>
      <c r="K29" s="42">
        <f t="shared" si="0"/>
        <v>515120</v>
      </c>
      <c r="L29" s="41">
        <v>12563</v>
      </c>
      <c r="M29" s="41">
        <v>3</v>
      </c>
      <c r="N29" s="41">
        <v>1</v>
      </c>
      <c r="O29" s="2" t="s">
        <v>217</v>
      </c>
    </row>
    <row r="30" spans="1:15" ht="12.75">
      <c r="A30" s="39" t="s">
        <v>40</v>
      </c>
      <c r="B30" s="40">
        <v>89</v>
      </c>
      <c r="C30" s="41">
        <v>551080</v>
      </c>
      <c r="D30" s="41"/>
      <c r="E30" s="41"/>
      <c r="F30" s="41">
        <v>10000</v>
      </c>
      <c r="G30" s="41">
        <v>40000</v>
      </c>
      <c r="H30" s="41"/>
      <c r="I30" s="41"/>
      <c r="J30" s="41">
        <v>45923</v>
      </c>
      <c r="K30" s="42">
        <f t="shared" si="0"/>
        <v>647003</v>
      </c>
      <c r="L30" s="41"/>
      <c r="M30" s="41">
        <v>2</v>
      </c>
      <c r="N30" s="41">
        <v>4</v>
      </c>
      <c r="O30" s="2" t="s">
        <v>218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160"/>
    </row>
    <row r="32" spans="1:14" s="46" customFormat="1" ht="12.75">
      <c r="A32" s="44" t="s">
        <v>73</v>
      </c>
      <c r="B32" s="40">
        <v>92</v>
      </c>
      <c r="C32" s="45">
        <f>SUM(C12:C31)</f>
        <v>8498349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50000</v>
      </c>
      <c r="G32" s="45">
        <f t="shared" si="1"/>
        <v>200000</v>
      </c>
      <c r="H32" s="45">
        <f t="shared" si="1"/>
        <v>199174</v>
      </c>
      <c r="I32" s="45">
        <f t="shared" si="1"/>
        <v>0</v>
      </c>
      <c r="J32" s="45">
        <f t="shared" si="1"/>
        <v>573502</v>
      </c>
      <c r="K32" s="42">
        <f t="shared" si="0"/>
        <v>9521025</v>
      </c>
      <c r="L32" s="45">
        <f>SUM(L12:L31)</f>
        <v>419073</v>
      </c>
      <c r="M32" s="45">
        <f>SUM(M12:M31)</f>
        <v>69</v>
      </c>
      <c r="N32" s="45">
        <f>SUM(N12:N30)</f>
        <v>49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64932</v>
      </c>
      <c r="E42" s="41">
        <v>185520</v>
      </c>
      <c r="F42" s="41">
        <v>28988</v>
      </c>
      <c r="G42" s="41">
        <v>196149</v>
      </c>
      <c r="H42" s="41"/>
      <c r="I42" s="41"/>
      <c r="J42" s="41">
        <v>91166</v>
      </c>
      <c r="K42" s="42">
        <f t="shared" si="0"/>
        <v>1185155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1725336</v>
      </c>
      <c r="D43" s="41">
        <v>173928</v>
      </c>
      <c r="E43" s="41">
        <v>521738</v>
      </c>
      <c r="F43" s="41"/>
      <c r="G43" s="41">
        <v>375098</v>
      </c>
      <c r="H43" s="41"/>
      <c r="I43" s="41"/>
      <c r="J43" s="41">
        <v>233009</v>
      </c>
      <c r="K43" s="42">
        <f t="shared" si="0"/>
        <v>3029109</v>
      </c>
      <c r="L43" s="41">
        <v>28988</v>
      </c>
      <c r="M43" s="41">
        <v>6</v>
      </c>
      <c r="N43" s="41">
        <v>6</v>
      </c>
    </row>
    <row r="44" spans="1:14" ht="12.75">
      <c r="A44" s="48" t="s">
        <v>61</v>
      </c>
      <c r="B44" s="40">
        <v>115</v>
      </c>
      <c r="C44" s="41">
        <v>4538670</v>
      </c>
      <c r="D44" s="41">
        <v>455692</v>
      </c>
      <c r="E44" s="41">
        <v>1369218</v>
      </c>
      <c r="F44" s="41">
        <v>149981</v>
      </c>
      <c r="G44" s="41">
        <v>487326</v>
      </c>
      <c r="H44" s="41"/>
      <c r="I44" s="41"/>
      <c r="J44" s="41">
        <v>587837</v>
      </c>
      <c r="K44" s="42">
        <f t="shared" si="0"/>
        <v>7588724</v>
      </c>
      <c r="L44" s="41">
        <v>57975</v>
      </c>
      <c r="M44" s="41">
        <v>17</v>
      </c>
      <c r="N44" s="41">
        <v>17</v>
      </c>
    </row>
    <row r="45" spans="1:14" ht="12.75">
      <c r="A45" s="48" t="s">
        <v>62</v>
      </c>
      <c r="B45" s="40">
        <v>119</v>
      </c>
      <c r="C45" s="41">
        <v>10100347</v>
      </c>
      <c r="D45" s="41">
        <v>1071783</v>
      </c>
      <c r="E45" s="41">
        <v>2759289</v>
      </c>
      <c r="F45" s="41">
        <v>428017</v>
      </c>
      <c r="G45" s="41">
        <v>458706</v>
      </c>
      <c r="H45" s="41"/>
      <c r="I45" s="41"/>
      <c r="J45" s="41">
        <v>1250528</v>
      </c>
      <c r="K45" s="42">
        <f t="shared" si="0"/>
        <v>16068670</v>
      </c>
      <c r="L45" s="41">
        <v>559738</v>
      </c>
      <c r="M45" s="41">
        <v>44</v>
      </c>
      <c r="N45" s="41">
        <v>54</v>
      </c>
    </row>
    <row r="46" spans="1:14" ht="12.75">
      <c r="A46" s="48" t="s">
        <v>63</v>
      </c>
      <c r="B46" s="40">
        <v>120</v>
      </c>
      <c r="C46" s="41">
        <v>35050926</v>
      </c>
      <c r="D46" s="41">
        <v>5405354</v>
      </c>
      <c r="E46" s="41">
        <v>5615582</v>
      </c>
      <c r="F46" s="41">
        <v>305518</v>
      </c>
      <c r="G46" s="41">
        <v>8826262</v>
      </c>
      <c r="H46" s="41"/>
      <c r="I46" s="41"/>
      <c r="J46" s="41">
        <v>4164735</v>
      </c>
      <c r="K46" s="42">
        <f t="shared" si="0"/>
        <v>59368377</v>
      </c>
      <c r="L46" s="41">
        <v>3303301</v>
      </c>
      <c r="M46" s="41">
        <v>345</v>
      </c>
      <c r="N46" s="41">
        <v>362</v>
      </c>
    </row>
    <row r="47" spans="1:14" ht="12.75">
      <c r="A47" s="44" t="s">
        <v>74</v>
      </c>
      <c r="B47" s="45">
        <v>121</v>
      </c>
      <c r="C47" s="45">
        <f>SUM(C40:C46)</f>
        <v>52033679</v>
      </c>
      <c r="D47" s="45">
        <f aca="true" t="shared" si="3" ref="D47:J47">SUM(D40:D46)</f>
        <v>7171689</v>
      </c>
      <c r="E47" s="45">
        <f t="shared" si="3"/>
        <v>10451347</v>
      </c>
      <c r="F47" s="45">
        <f t="shared" si="3"/>
        <v>912504</v>
      </c>
      <c r="G47" s="45">
        <f t="shared" si="3"/>
        <v>10343541</v>
      </c>
      <c r="H47" s="45">
        <f t="shared" si="3"/>
        <v>0</v>
      </c>
      <c r="I47" s="45">
        <f t="shared" si="3"/>
        <v>0</v>
      </c>
      <c r="J47" s="45">
        <f t="shared" si="3"/>
        <v>6327275</v>
      </c>
      <c r="K47" s="42">
        <f t="shared" si="0"/>
        <v>87240035</v>
      </c>
      <c r="L47" s="45">
        <f>SUM(L40:L46)</f>
        <v>3950002</v>
      </c>
      <c r="M47" s="45">
        <f>SUM(M40:M46)</f>
        <v>414</v>
      </c>
      <c r="N47" s="45">
        <f>SUM(N40:N46)</f>
        <v>441</v>
      </c>
    </row>
    <row r="48" spans="1:14" ht="12.75">
      <c r="A48" s="44" t="s">
        <v>119</v>
      </c>
      <c r="B48" s="45">
        <v>152</v>
      </c>
      <c r="C48" s="45">
        <f>C32+C39+C47</f>
        <v>60532028</v>
      </c>
      <c r="D48" s="45">
        <f aca="true" t="shared" si="4" ref="D48:J48">D32+D39+D47</f>
        <v>7171689</v>
      </c>
      <c r="E48" s="45">
        <f t="shared" si="4"/>
        <v>10451347</v>
      </c>
      <c r="F48" s="45">
        <f t="shared" si="4"/>
        <v>962504</v>
      </c>
      <c r="G48" s="45">
        <f t="shared" si="4"/>
        <v>10543541</v>
      </c>
      <c r="H48" s="45">
        <f t="shared" si="4"/>
        <v>199174</v>
      </c>
      <c r="I48" s="45">
        <f t="shared" si="4"/>
        <v>0</v>
      </c>
      <c r="J48" s="45">
        <f t="shared" si="4"/>
        <v>6900777</v>
      </c>
      <c r="K48" s="42">
        <f t="shared" si="0"/>
        <v>96761060</v>
      </c>
      <c r="L48" s="45">
        <f>L32+L39+L47</f>
        <v>4369075</v>
      </c>
      <c r="M48" s="45">
        <f>M32+M39+M47</f>
        <v>483</v>
      </c>
      <c r="N48" s="45">
        <f>N32+N39+N47</f>
        <v>490</v>
      </c>
    </row>
    <row r="49" spans="1:14" ht="12.75">
      <c r="A49" s="44" t="s">
        <v>51</v>
      </c>
      <c r="B49" s="45">
        <v>158</v>
      </c>
      <c r="C49" s="49">
        <v>386240</v>
      </c>
      <c r="D49" s="49"/>
      <c r="E49" s="49"/>
      <c r="F49" s="49"/>
      <c r="G49" s="49"/>
      <c r="H49" s="49"/>
      <c r="I49" s="49"/>
      <c r="J49" s="49">
        <v>32187</v>
      </c>
      <c r="K49" s="42">
        <f t="shared" si="0"/>
        <v>418427</v>
      </c>
      <c r="L49" s="49">
        <v>22480</v>
      </c>
      <c r="M49" s="49">
        <v>3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60918268</v>
      </c>
      <c r="D50" s="45">
        <f aca="true" t="shared" si="5" ref="D50:J50">D48+D49</f>
        <v>7171689</v>
      </c>
      <c r="E50" s="45">
        <f t="shared" si="5"/>
        <v>10451347</v>
      </c>
      <c r="F50" s="45">
        <f t="shared" si="5"/>
        <v>962504</v>
      </c>
      <c r="G50" s="45">
        <f t="shared" si="5"/>
        <v>10543541</v>
      </c>
      <c r="H50" s="45">
        <f t="shared" si="5"/>
        <v>199174</v>
      </c>
      <c r="I50" s="45">
        <f t="shared" si="5"/>
        <v>0</v>
      </c>
      <c r="J50" s="45">
        <f t="shared" si="5"/>
        <v>6932964</v>
      </c>
      <c r="K50" s="42">
        <f t="shared" si="0"/>
        <v>97179487</v>
      </c>
      <c r="L50" s="45">
        <f>L48+L49</f>
        <v>4391555</v>
      </c>
      <c r="M50" s="45">
        <f>M48+M49</f>
        <v>486</v>
      </c>
      <c r="N50" s="45">
        <f>N48+N49</f>
        <v>491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33</v>
      </c>
      <c r="B55" s="55">
        <f>IF(A55="","",VLOOKUP(A55,$A$12:$B$50,2,FALSE))</f>
        <v>84</v>
      </c>
      <c r="C55" s="55">
        <v>127301</v>
      </c>
      <c r="D55" s="55"/>
      <c r="E55" s="55"/>
      <c r="F55" s="55"/>
      <c r="G55" s="55"/>
      <c r="H55" s="55"/>
      <c r="I55" s="55"/>
      <c r="J55" s="55"/>
      <c r="K55" s="116"/>
      <c r="L55" s="55"/>
      <c r="M55" s="56">
        <v>2</v>
      </c>
      <c r="N55" s="117"/>
      <c r="O55" s="43"/>
    </row>
    <row r="56" spans="1:15" ht="12.75">
      <c r="A56" s="58" t="s">
        <v>35</v>
      </c>
      <c r="B56" s="59">
        <f>IF(A56="","",VLOOKUP(A56,$A$12:$B$50,2,FALSE))</f>
        <v>86</v>
      </c>
      <c r="C56" s="59">
        <v>110663</v>
      </c>
      <c r="D56" s="59"/>
      <c r="E56" s="59"/>
      <c r="F56" s="59"/>
      <c r="G56" s="59"/>
      <c r="H56" s="59"/>
      <c r="I56" s="59"/>
      <c r="J56" s="59"/>
      <c r="K56" s="118"/>
      <c r="L56" s="59"/>
      <c r="M56" s="60">
        <v>1</v>
      </c>
      <c r="N56" s="117"/>
      <c r="O56" s="43"/>
    </row>
    <row r="57" spans="1:15" ht="12.75">
      <c r="A57" s="58" t="s">
        <v>63</v>
      </c>
      <c r="B57" s="59">
        <f>IF(A57="","",VLOOKUP(A57,$A$12:$B$50,2,FALSE))</f>
        <v>120</v>
      </c>
      <c r="C57" s="59">
        <v>119483</v>
      </c>
      <c r="D57" s="59"/>
      <c r="E57" s="59">
        <v>15238</v>
      </c>
      <c r="F57" s="59"/>
      <c r="G57" s="59">
        <v>21643</v>
      </c>
      <c r="H57" s="59"/>
      <c r="I57" s="59"/>
      <c r="J57" s="59"/>
      <c r="K57" s="118"/>
      <c r="L57" s="59"/>
      <c r="M57" s="60">
        <v>2</v>
      </c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 t="s">
        <v>221</v>
      </c>
      <c r="C60" s="169"/>
      <c r="D60" s="169"/>
      <c r="E60" s="62"/>
    </row>
    <row r="61" spans="10:11" ht="12.75">
      <c r="J61" s="168" t="s">
        <v>210</v>
      </c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6">
      <selection activeCell="H61" sqref="H61:I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 t="s">
        <v>208</v>
      </c>
      <c r="I2" s="182"/>
    </row>
    <row r="3" spans="1:9" ht="12.75">
      <c r="A3" s="3"/>
      <c r="G3" s="5" t="s">
        <v>77</v>
      </c>
      <c r="H3" s="181" t="s">
        <v>209</v>
      </c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169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151377</v>
      </c>
      <c r="D22" s="41"/>
      <c r="E22" s="41">
        <v>15660</v>
      </c>
      <c r="F22" s="41">
        <v>5850</v>
      </c>
      <c r="G22" s="41"/>
      <c r="H22" s="41"/>
      <c r="I22" s="41"/>
      <c r="J22" s="42">
        <f t="shared" si="0"/>
        <v>172887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651572</v>
      </c>
      <c r="D24" s="41"/>
      <c r="E24" s="41">
        <v>67404</v>
      </c>
      <c r="F24" s="41">
        <v>35100</v>
      </c>
      <c r="G24" s="41"/>
      <c r="H24" s="41"/>
      <c r="I24" s="41"/>
      <c r="J24" s="42">
        <f t="shared" si="0"/>
        <v>754076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1175760</v>
      </c>
      <c r="D25" s="41"/>
      <c r="E25" s="41">
        <v>121630</v>
      </c>
      <c r="F25" s="41">
        <v>62400</v>
      </c>
      <c r="G25" s="41"/>
      <c r="H25" s="41"/>
      <c r="I25" s="41"/>
      <c r="J25" s="42">
        <f t="shared" si="0"/>
        <v>1359790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206437</v>
      </c>
      <c r="D26" s="41"/>
      <c r="E26" s="41">
        <v>21356</v>
      </c>
      <c r="F26" s="41">
        <v>7800</v>
      </c>
      <c r="G26" s="41"/>
      <c r="H26" s="41"/>
      <c r="I26" s="41"/>
      <c r="J26" s="42">
        <f t="shared" si="0"/>
        <v>235593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356824</v>
      </c>
      <c r="D27" s="41"/>
      <c r="E27" s="41">
        <v>36913</v>
      </c>
      <c r="F27" s="41">
        <v>11700</v>
      </c>
      <c r="G27" s="41"/>
      <c r="H27" s="41"/>
      <c r="I27" s="41"/>
      <c r="J27" s="42">
        <f t="shared" si="0"/>
        <v>405437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149385</v>
      </c>
      <c r="D29" s="41"/>
      <c r="E29" s="41">
        <v>15454</v>
      </c>
      <c r="F29" s="41">
        <v>5850</v>
      </c>
      <c r="G29" s="41"/>
      <c r="H29" s="41"/>
      <c r="I29" s="41"/>
      <c r="J29" s="42">
        <f t="shared" si="0"/>
        <v>170689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191274</v>
      </c>
      <c r="D30" s="41"/>
      <c r="E30" s="41">
        <v>19787</v>
      </c>
      <c r="F30" s="41">
        <v>3900</v>
      </c>
      <c r="G30" s="41"/>
      <c r="H30" s="41"/>
      <c r="I30" s="41"/>
      <c r="J30" s="42">
        <f t="shared" si="0"/>
        <v>214961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2882629</v>
      </c>
      <c r="D32" s="45">
        <f>SUM(D12:D31)</f>
        <v>0</v>
      </c>
      <c r="E32" s="45">
        <f t="shared" si="1"/>
        <v>298204</v>
      </c>
      <c r="F32" s="45">
        <f t="shared" si="1"/>
        <v>132600</v>
      </c>
      <c r="G32" s="45">
        <v>128470</v>
      </c>
      <c r="H32" s="45">
        <f t="shared" si="1"/>
        <v>0</v>
      </c>
      <c r="I32" s="45">
        <f t="shared" si="1"/>
        <v>0</v>
      </c>
      <c r="J32" s="42">
        <f t="shared" si="0"/>
        <v>3441903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343695</v>
      </c>
      <c r="D42" s="41"/>
      <c r="E42" s="41">
        <v>35555</v>
      </c>
      <c r="F42" s="41">
        <v>3900</v>
      </c>
      <c r="G42" s="41"/>
      <c r="H42" s="41"/>
      <c r="I42" s="41"/>
      <c r="J42" s="42">
        <f t="shared" si="0"/>
        <v>383150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886848</v>
      </c>
      <c r="D43" s="41"/>
      <c r="E43" s="41">
        <v>91743</v>
      </c>
      <c r="F43" s="41">
        <v>11700</v>
      </c>
      <c r="G43" s="41"/>
      <c r="H43" s="41"/>
      <c r="I43" s="41"/>
      <c r="J43" s="42">
        <f t="shared" si="0"/>
        <v>990291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2217543</v>
      </c>
      <c r="D44" s="41"/>
      <c r="E44" s="41">
        <v>229401</v>
      </c>
      <c r="F44" s="41">
        <v>33150</v>
      </c>
      <c r="G44" s="41"/>
      <c r="H44" s="41"/>
      <c r="I44" s="41"/>
      <c r="J44" s="42">
        <f t="shared" si="0"/>
        <v>2480094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4822238</v>
      </c>
      <c r="D45" s="41"/>
      <c r="E45" s="41">
        <v>498852</v>
      </c>
      <c r="F45" s="41">
        <v>85800</v>
      </c>
      <c r="G45" s="41"/>
      <c r="H45" s="41"/>
      <c r="I45" s="41"/>
      <c r="J45" s="42">
        <f t="shared" si="0"/>
        <v>5406890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18174787</v>
      </c>
      <c r="D46" s="41"/>
      <c r="E46" s="41">
        <v>1880150</v>
      </c>
      <c r="F46" s="41">
        <v>616487</v>
      </c>
      <c r="G46" s="41"/>
      <c r="H46" s="41"/>
      <c r="I46" s="41"/>
      <c r="J46" s="42">
        <f t="shared" si="0"/>
        <v>20671424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26445111</v>
      </c>
      <c r="D47" s="45">
        <f>SUM(D40:D46)</f>
        <v>0</v>
      </c>
      <c r="E47" s="45">
        <f t="shared" si="3"/>
        <v>2735701</v>
      </c>
      <c r="F47" s="45">
        <f t="shared" si="3"/>
        <v>751037</v>
      </c>
      <c r="G47" s="45"/>
      <c r="H47" s="45">
        <f t="shared" si="3"/>
        <v>0</v>
      </c>
      <c r="I47" s="45">
        <f t="shared" si="3"/>
        <v>0</v>
      </c>
      <c r="J47" s="42">
        <f t="shared" si="0"/>
        <v>29931849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29327740</v>
      </c>
      <c r="D48" s="45">
        <f>D32+D39+D47</f>
        <v>0</v>
      </c>
      <c r="E48" s="45">
        <f t="shared" si="4"/>
        <v>3033905</v>
      </c>
      <c r="F48" s="45">
        <f t="shared" si="4"/>
        <v>883637</v>
      </c>
      <c r="G48" s="45">
        <f t="shared" si="4"/>
        <v>128470</v>
      </c>
      <c r="H48" s="45">
        <f t="shared" si="4"/>
        <v>0</v>
      </c>
      <c r="I48" s="45">
        <f t="shared" si="4"/>
        <v>0</v>
      </c>
      <c r="J48" s="42">
        <f t="shared" si="0"/>
        <v>33373752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127863</v>
      </c>
      <c r="D49" s="49"/>
      <c r="E49" s="49">
        <v>13227</v>
      </c>
      <c r="F49" s="49">
        <v>3510</v>
      </c>
      <c r="G49" s="49"/>
      <c r="H49" s="49"/>
      <c r="I49" s="49"/>
      <c r="J49" s="42">
        <f t="shared" si="0"/>
        <v>144600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29455603</v>
      </c>
      <c r="D50" s="45">
        <f>D48+D49</f>
        <v>0</v>
      </c>
      <c r="E50" s="45">
        <f t="shared" si="5"/>
        <v>3047132</v>
      </c>
      <c r="F50" s="45">
        <f t="shared" si="5"/>
        <v>887147</v>
      </c>
      <c r="G50" s="45">
        <f t="shared" si="5"/>
        <v>128470</v>
      </c>
      <c r="H50" s="45">
        <f t="shared" si="5"/>
        <v>0</v>
      </c>
      <c r="I50" s="45">
        <f t="shared" si="5"/>
        <v>0</v>
      </c>
      <c r="J50" s="42">
        <f t="shared" si="0"/>
        <v>33518352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v>44478</v>
      </c>
      <c r="D55" s="55"/>
      <c r="E55" s="55">
        <v>4601</v>
      </c>
      <c r="F55" s="55"/>
      <c r="G55" s="55"/>
      <c r="H55" s="55"/>
      <c r="I55" s="55"/>
      <c r="J55" s="128"/>
      <c r="K55" s="55">
        <v>16</v>
      </c>
      <c r="L55" s="56">
        <v>22</v>
      </c>
      <c r="M55" s="129"/>
      <c r="N55" s="112"/>
      <c r="O55" s="114"/>
      <c r="P55" s="130"/>
    </row>
    <row r="56" spans="1:16" s="46" customFormat="1" ht="12.75">
      <c r="A56" s="58" t="s">
        <v>35</v>
      </c>
      <c r="B56" s="59">
        <f>IF(A56="","",VLOOKUP(A56,$A$12:$B$50,2,FALSE))</f>
        <v>86</v>
      </c>
      <c r="C56" s="59">
        <v>33133</v>
      </c>
      <c r="D56" s="59"/>
      <c r="E56" s="59">
        <v>3428</v>
      </c>
      <c r="F56" s="59"/>
      <c r="G56" s="59"/>
      <c r="H56" s="59"/>
      <c r="I56" s="59"/>
      <c r="J56" s="131"/>
      <c r="K56" s="59">
        <v>17</v>
      </c>
      <c r="L56" s="60">
        <v>22</v>
      </c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v>45345</v>
      </c>
      <c r="D57" s="59"/>
      <c r="E57" s="59">
        <v>4691</v>
      </c>
      <c r="F57" s="59"/>
      <c r="G57" s="59"/>
      <c r="H57" s="59"/>
      <c r="I57" s="59"/>
      <c r="J57" s="131"/>
      <c r="K57" s="59">
        <v>11</v>
      </c>
      <c r="L57" s="60">
        <v>22</v>
      </c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 t="s">
        <v>220</v>
      </c>
      <c r="C60" s="169"/>
      <c r="D60" s="169"/>
      <c r="E60" s="169"/>
      <c r="F60" s="62"/>
    </row>
    <row r="61" spans="8:9" ht="12.75">
      <c r="H61" s="168" t="s">
        <v>210</v>
      </c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4">
      <pane ySplit="7" topLeftCell="BM29" activePane="bottomLeft" state="frozen"/>
      <selection pane="topLeft" activeCell="A4" sqref="A4"/>
      <selection pane="bottomLeft" activeCell="D57" sqref="D5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93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540552</v>
      </c>
      <c r="D22" s="41"/>
      <c r="E22" s="41"/>
      <c r="F22" s="41"/>
      <c r="G22" s="41"/>
      <c r="H22" s="41"/>
      <c r="I22" s="41"/>
      <c r="J22" s="41">
        <v>40209</v>
      </c>
      <c r="K22" s="42">
        <f t="shared" si="0"/>
        <v>580761</v>
      </c>
      <c r="L22" s="41">
        <v>177298</v>
      </c>
      <c r="M22" s="41">
        <v>6</v>
      </c>
      <c r="N22" s="41">
        <v>1</v>
      </c>
      <c r="O22" s="2"/>
      <c r="P22" s="2"/>
      <c r="Q22" s="2"/>
      <c r="R22" s="2"/>
      <c r="S22" s="2"/>
      <c r="T22" s="2"/>
      <c r="U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>
        <v>3</v>
      </c>
      <c r="O23" s="2" t="s">
        <v>211</v>
      </c>
    </row>
    <row r="24" spans="1:15" ht="12.75">
      <c r="A24" s="39" t="s">
        <v>32</v>
      </c>
      <c r="B24" s="40">
        <v>83</v>
      </c>
      <c r="C24" s="41">
        <v>1679707</v>
      </c>
      <c r="D24" s="41"/>
      <c r="E24" s="41"/>
      <c r="F24" s="41"/>
      <c r="G24" s="41">
        <v>20000</v>
      </c>
      <c r="H24" s="41">
        <v>41000</v>
      </c>
      <c r="I24" s="41"/>
      <c r="J24" s="41">
        <v>129459</v>
      </c>
      <c r="K24" s="42">
        <f t="shared" si="0"/>
        <v>1870166</v>
      </c>
      <c r="L24" s="41">
        <v>277271</v>
      </c>
      <c r="M24" s="41">
        <v>16</v>
      </c>
      <c r="N24" s="41">
        <v>2</v>
      </c>
      <c r="O24" s="2" t="s">
        <v>212</v>
      </c>
    </row>
    <row r="25" spans="1:15" ht="12.75">
      <c r="A25" s="39" t="s">
        <v>33</v>
      </c>
      <c r="B25" s="40">
        <v>84</v>
      </c>
      <c r="C25" s="41">
        <v>3108113</v>
      </c>
      <c r="D25" s="41"/>
      <c r="E25" s="41"/>
      <c r="F25" s="41"/>
      <c r="G25" s="41">
        <v>100000</v>
      </c>
      <c r="H25" s="41">
        <v>113000</v>
      </c>
      <c r="I25" s="41"/>
      <c r="J25" s="41">
        <v>234000</v>
      </c>
      <c r="K25" s="42">
        <f t="shared" si="0"/>
        <v>3555113</v>
      </c>
      <c r="L25" s="41">
        <v>777723</v>
      </c>
      <c r="M25" s="41">
        <v>31</v>
      </c>
      <c r="N25" s="41">
        <v>8</v>
      </c>
      <c r="O25" s="2" t="s">
        <v>213</v>
      </c>
    </row>
    <row r="26" spans="1:15" ht="12.75">
      <c r="A26" s="39" t="s">
        <v>34</v>
      </c>
      <c r="B26" s="40">
        <v>85</v>
      </c>
      <c r="C26" s="41">
        <v>549955</v>
      </c>
      <c r="D26" s="41"/>
      <c r="E26" s="41"/>
      <c r="F26" s="41"/>
      <c r="G26" s="41">
        <v>40000</v>
      </c>
      <c r="H26" s="41">
        <v>32000</v>
      </c>
      <c r="I26" s="41"/>
      <c r="J26" s="41">
        <v>30638</v>
      </c>
      <c r="K26" s="42">
        <f t="shared" si="0"/>
        <v>652593</v>
      </c>
      <c r="L26" s="41">
        <v>198419</v>
      </c>
      <c r="M26" s="41">
        <v>4</v>
      </c>
      <c r="N26" s="41">
        <v>13</v>
      </c>
      <c r="O26" s="2" t="s">
        <v>214</v>
      </c>
    </row>
    <row r="27" spans="1:15" ht="12.75">
      <c r="A27" s="39" t="s">
        <v>35</v>
      </c>
      <c r="B27" s="40">
        <v>86</v>
      </c>
      <c r="C27" s="41">
        <v>1210514</v>
      </c>
      <c r="D27" s="41"/>
      <c r="E27" s="41"/>
      <c r="F27" s="41">
        <v>10000</v>
      </c>
      <c r="G27" s="41"/>
      <c r="H27" s="41"/>
      <c r="I27" s="41"/>
      <c r="J27" s="41">
        <v>96290</v>
      </c>
      <c r="K27" s="42">
        <f t="shared" si="0"/>
        <v>1316804</v>
      </c>
      <c r="L27" s="41">
        <v>128995</v>
      </c>
      <c r="M27" s="41">
        <v>8</v>
      </c>
      <c r="N27" s="41">
        <v>10</v>
      </c>
      <c r="O27" s="2" t="s">
        <v>215</v>
      </c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>
        <v>7</v>
      </c>
      <c r="O28" s="2" t="s">
        <v>216</v>
      </c>
    </row>
    <row r="29" spans="1:15" ht="12.75">
      <c r="A29" s="39" t="s">
        <v>37</v>
      </c>
      <c r="B29" s="40">
        <v>88</v>
      </c>
      <c r="C29" s="41">
        <v>291375</v>
      </c>
      <c r="D29" s="41"/>
      <c r="E29" s="41"/>
      <c r="F29" s="41">
        <v>10000</v>
      </c>
      <c r="G29" s="41"/>
      <c r="H29" s="41">
        <v>20000</v>
      </c>
      <c r="I29" s="41"/>
      <c r="J29" s="41">
        <v>12410</v>
      </c>
      <c r="K29" s="42">
        <f t="shared" si="0"/>
        <v>333785</v>
      </c>
      <c r="L29" s="41">
        <v>20028</v>
      </c>
      <c r="M29" s="41">
        <v>2</v>
      </c>
      <c r="N29" s="41">
        <v>1</v>
      </c>
      <c r="O29" s="2" t="s">
        <v>217</v>
      </c>
    </row>
    <row r="30" spans="1:15" ht="12.75">
      <c r="A30" s="39" t="s">
        <v>40</v>
      </c>
      <c r="B30" s="40">
        <v>89</v>
      </c>
      <c r="C30" s="41">
        <v>558967</v>
      </c>
      <c r="D30" s="41"/>
      <c r="E30" s="41"/>
      <c r="F30" s="41">
        <v>10078</v>
      </c>
      <c r="G30" s="41">
        <v>40313</v>
      </c>
      <c r="H30" s="41"/>
      <c r="I30" s="41"/>
      <c r="J30" s="41">
        <v>45923</v>
      </c>
      <c r="K30" s="42">
        <f t="shared" si="0"/>
        <v>655281</v>
      </c>
      <c r="L30" s="41">
        <v>180504</v>
      </c>
      <c r="M30" s="41">
        <v>2</v>
      </c>
      <c r="N30" s="41">
        <v>4</v>
      </c>
      <c r="O30" s="2" t="s">
        <v>218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7939183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30078</v>
      </c>
      <c r="G32" s="45">
        <f t="shared" si="1"/>
        <v>200313</v>
      </c>
      <c r="H32" s="45">
        <f t="shared" si="1"/>
        <v>206000</v>
      </c>
      <c r="I32" s="45">
        <f t="shared" si="1"/>
        <v>0</v>
      </c>
      <c r="J32" s="45">
        <f t="shared" si="1"/>
        <v>588929</v>
      </c>
      <c r="K32" s="42">
        <f t="shared" si="0"/>
        <v>8964503</v>
      </c>
      <c r="L32" s="45">
        <f>SUM(L12:L31)</f>
        <v>1760238</v>
      </c>
      <c r="M32" s="45">
        <f>SUM(M12:M31)</f>
        <v>69</v>
      </c>
      <c r="N32" s="45">
        <f>SUM(N12:N31)</f>
        <v>49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64932</v>
      </c>
      <c r="E42" s="41">
        <v>185520</v>
      </c>
      <c r="F42" s="41">
        <v>28988</v>
      </c>
      <c r="G42" s="41">
        <v>196149</v>
      </c>
      <c r="H42" s="41"/>
      <c r="I42" s="41"/>
      <c r="J42" s="41">
        <v>91166</v>
      </c>
      <c r="K42" s="42">
        <f t="shared" si="0"/>
        <v>1185155</v>
      </c>
      <c r="L42" s="41">
        <v>30000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1739250</v>
      </c>
      <c r="D43" s="41">
        <v>160014</v>
      </c>
      <c r="E43" s="41">
        <v>521738</v>
      </c>
      <c r="F43" s="41"/>
      <c r="G43" s="41">
        <v>376065</v>
      </c>
      <c r="H43" s="41"/>
      <c r="I43" s="41"/>
      <c r="J43" s="41">
        <v>233009</v>
      </c>
      <c r="K43" s="42">
        <f t="shared" si="0"/>
        <v>3030076</v>
      </c>
      <c r="L43" s="41">
        <v>118988</v>
      </c>
      <c r="M43" s="41">
        <v>6</v>
      </c>
      <c r="N43" s="41">
        <v>6</v>
      </c>
    </row>
    <row r="44" spans="1:14" ht="12.75">
      <c r="A44" s="48" t="s">
        <v>61</v>
      </c>
      <c r="B44" s="40">
        <v>115</v>
      </c>
      <c r="C44" s="41">
        <v>4599350</v>
      </c>
      <c r="D44" s="41">
        <v>433275</v>
      </c>
      <c r="E44" s="41">
        <v>1379805</v>
      </c>
      <c r="F44" s="41">
        <v>150737</v>
      </c>
      <c r="G44" s="41">
        <v>519456</v>
      </c>
      <c r="H44" s="41"/>
      <c r="I44" s="41"/>
      <c r="J44" s="41">
        <v>587837</v>
      </c>
      <c r="K44" s="42">
        <f t="shared" si="0"/>
        <v>7670460</v>
      </c>
      <c r="L44" s="41">
        <v>317635</v>
      </c>
      <c r="M44" s="41">
        <v>17</v>
      </c>
      <c r="N44" s="41">
        <v>17</v>
      </c>
    </row>
    <row r="45" spans="1:14" ht="12.75">
      <c r="A45" s="48" t="s">
        <v>62</v>
      </c>
      <c r="B45" s="40">
        <v>119</v>
      </c>
      <c r="C45" s="41">
        <v>9709153</v>
      </c>
      <c r="D45" s="41">
        <v>1257042</v>
      </c>
      <c r="E45" s="41">
        <v>2698918</v>
      </c>
      <c r="F45" s="41">
        <v>457004</v>
      </c>
      <c r="G45" s="41">
        <v>460688</v>
      </c>
      <c r="H45" s="41"/>
      <c r="I45" s="41"/>
      <c r="J45" s="41">
        <v>1228507</v>
      </c>
      <c r="K45" s="42">
        <f t="shared" si="0"/>
        <v>15811312</v>
      </c>
      <c r="L45" s="41">
        <v>1957372</v>
      </c>
      <c r="M45" s="41">
        <v>55</v>
      </c>
      <c r="N45" s="41">
        <v>54</v>
      </c>
    </row>
    <row r="46" spans="1:14" ht="12.75">
      <c r="A46" s="48" t="s">
        <v>63</v>
      </c>
      <c r="B46" s="40">
        <v>120</v>
      </c>
      <c r="C46" s="41">
        <v>36273174</v>
      </c>
      <c r="D46" s="41">
        <v>5371300</v>
      </c>
      <c r="E46" s="41">
        <v>5776838</v>
      </c>
      <c r="F46" s="41">
        <v>436932</v>
      </c>
      <c r="G46" s="41">
        <v>8928663</v>
      </c>
      <c r="H46" s="41"/>
      <c r="I46" s="41"/>
      <c r="J46" s="41">
        <v>4293848</v>
      </c>
      <c r="K46" s="42">
        <f t="shared" si="0"/>
        <v>61080755</v>
      </c>
      <c r="L46" s="41">
        <v>13872062</v>
      </c>
      <c r="M46" s="41">
        <v>343</v>
      </c>
      <c r="N46" s="41">
        <v>362</v>
      </c>
    </row>
    <row r="47" spans="1:14" ht="12.75">
      <c r="A47" s="44" t="s">
        <v>74</v>
      </c>
      <c r="B47" s="45">
        <v>121</v>
      </c>
      <c r="C47" s="45">
        <f>SUM(C40:C46)</f>
        <v>52939327</v>
      </c>
      <c r="D47" s="45">
        <f aca="true" t="shared" si="3" ref="D47:J47">SUM(D40:D46)</f>
        <v>7286563</v>
      </c>
      <c r="E47" s="45">
        <f t="shared" si="3"/>
        <v>10562819</v>
      </c>
      <c r="F47" s="45">
        <f t="shared" si="3"/>
        <v>1073661</v>
      </c>
      <c r="G47" s="45">
        <f t="shared" si="3"/>
        <v>10481021</v>
      </c>
      <c r="H47" s="45">
        <f t="shared" si="3"/>
        <v>0</v>
      </c>
      <c r="I47" s="45">
        <f t="shared" si="3"/>
        <v>0</v>
      </c>
      <c r="J47" s="45">
        <f t="shared" si="3"/>
        <v>6434367</v>
      </c>
      <c r="K47" s="42">
        <f t="shared" si="0"/>
        <v>88777758</v>
      </c>
      <c r="L47" s="45">
        <f>SUM(L40:L46)</f>
        <v>16296057</v>
      </c>
      <c r="M47" s="45">
        <f>SUM(M40:M46)</f>
        <v>423</v>
      </c>
      <c r="N47" s="45">
        <f>SUM(N40:N46)</f>
        <v>441</v>
      </c>
    </row>
    <row r="48" spans="1:14" ht="12.75">
      <c r="A48" s="44" t="s">
        <v>119</v>
      </c>
      <c r="B48" s="45">
        <v>152</v>
      </c>
      <c r="C48" s="45">
        <f>C32+C39+C47</f>
        <v>60878510</v>
      </c>
      <c r="D48" s="45">
        <f aca="true" t="shared" si="4" ref="D48:J48">D32+D39+D47</f>
        <v>7286563</v>
      </c>
      <c r="E48" s="45">
        <f t="shared" si="4"/>
        <v>10562819</v>
      </c>
      <c r="F48" s="45">
        <f t="shared" si="4"/>
        <v>1103739</v>
      </c>
      <c r="G48" s="45">
        <f t="shared" si="4"/>
        <v>10681334</v>
      </c>
      <c r="H48" s="45">
        <f t="shared" si="4"/>
        <v>206000</v>
      </c>
      <c r="I48" s="45">
        <f t="shared" si="4"/>
        <v>0</v>
      </c>
      <c r="J48" s="45">
        <f t="shared" si="4"/>
        <v>7023296</v>
      </c>
      <c r="K48" s="42">
        <f t="shared" si="0"/>
        <v>97742261</v>
      </c>
      <c r="L48" s="45">
        <f>L32+L39+L47</f>
        <v>18056295</v>
      </c>
      <c r="M48" s="45">
        <f>M32+M39+M47</f>
        <v>492</v>
      </c>
      <c r="N48" s="45">
        <f>N32+N39+N47</f>
        <v>490</v>
      </c>
    </row>
    <row r="49" spans="1:14" ht="12.75">
      <c r="A49" s="44" t="s">
        <v>51</v>
      </c>
      <c r="B49" s="45">
        <v>158</v>
      </c>
      <c r="C49" s="49">
        <v>355184</v>
      </c>
      <c r="D49" s="49"/>
      <c r="E49" s="49"/>
      <c r="F49" s="49"/>
      <c r="G49" s="49"/>
      <c r="H49" s="49"/>
      <c r="I49" s="49"/>
      <c r="J49" s="49">
        <v>27837</v>
      </c>
      <c r="K49" s="42">
        <f t="shared" si="0"/>
        <v>383021</v>
      </c>
      <c r="L49" s="49">
        <v>42100</v>
      </c>
      <c r="M49" s="49">
        <v>4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61233694</v>
      </c>
      <c r="D50" s="45">
        <f aca="true" t="shared" si="5" ref="D50:J50">D48+D49</f>
        <v>7286563</v>
      </c>
      <c r="E50" s="45">
        <f t="shared" si="5"/>
        <v>10562819</v>
      </c>
      <c r="F50" s="45">
        <f t="shared" si="5"/>
        <v>1103739</v>
      </c>
      <c r="G50" s="45">
        <f t="shared" si="5"/>
        <v>10681334</v>
      </c>
      <c r="H50" s="45">
        <f t="shared" si="5"/>
        <v>206000</v>
      </c>
      <c r="I50" s="45">
        <f t="shared" si="5"/>
        <v>0</v>
      </c>
      <c r="J50" s="45">
        <f t="shared" si="5"/>
        <v>7051133</v>
      </c>
      <c r="K50" s="42">
        <f t="shared" si="0"/>
        <v>98125282</v>
      </c>
      <c r="L50" s="45">
        <f>L48+L49</f>
        <v>18098395</v>
      </c>
      <c r="M50" s="45">
        <f>M48+M49</f>
        <v>496</v>
      </c>
      <c r="N50" s="45">
        <f>N48+N49</f>
        <v>491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51</v>
      </c>
      <c r="B55" s="55">
        <f>IF(A55="","",VLOOKUP(A55,$A$12:$B$50,2,FALSE))</f>
        <v>158</v>
      </c>
      <c r="C55" s="55">
        <v>21144</v>
      </c>
      <c r="D55" s="55"/>
      <c r="E55" s="55"/>
      <c r="F55" s="55"/>
      <c r="G55" s="55"/>
      <c r="H55" s="55"/>
      <c r="I55" s="55"/>
      <c r="J55" s="55"/>
      <c r="K55" s="116"/>
      <c r="L55" s="55"/>
      <c r="M55" s="56">
        <v>1</v>
      </c>
      <c r="N55" s="117"/>
      <c r="O55" s="43"/>
    </row>
    <row r="56" spans="1:15" ht="12.75">
      <c r="A56" s="58" t="s">
        <v>33</v>
      </c>
      <c r="B56" s="59">
        <f>IF(A56="","",VLOOKUP(A56,$A$12:$B$50,2,FALSE))</f>
        <v>84</v>
      </c>
      <c r="C56" s="59">
        <v>71605</v>
      </c>
      <c r="D56" s="59"/>
      <c r="E56" s="59"/>
      <c r="F56" s="59"/>
      <c r="G56" s="59"/>
      <c r="H56" s="59"/>
      <c r="I56" s="59"/>
      <c r="J56" s="59"/>
      <c r="K56" s="118"/>
      <c r="L56" s="59"/>
      <c r="M56" s="60">
        <v>2</v>
      </c>
      <c r="N56" s="117"/>
      <c r="O56" s="43"/>
    </row>
    <row r="57" spans="1:15" ht="12.75">
      <c r="A57" s="58" t="s">
        <v>35</v>
      </c>
      <c r="B57" s="59">
        <f>IF(A57="","",VLOOKUP(A57,$A$12:$B$50,2,FALSE))</f>
        <v>86</v>
      </c>
      <c r="C57" s="59">
        <v>78610</v>
      </c>
      <c r="D57" s="59"/>
      <c r="E57" s="59"/>
      <c r="F57" s="59"/>
      <c r="G57" s="59"/>
      <c r="H57" s="59"/>
      <c r="I57" s="59"/>
      <c r="J57" s="59"/>
      <c r="K57" s="118"/>
      <c r="L57" s="59"/>
      <c r="M57" s="60">
        <v>1</v>
      </c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 t="s">
        <v>222</v>
      </c>
      <c r="C60" s="169"/>
      <c r="D60" s="169"/>
      <c r="E60" s="62"/>
    </row>
    <row r="61" spans="10:11" ht="12.75">
      <c r="J61" s="168" t="s">
        <v>210</v>
      </c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tabSelected="1" zoomScale="75" zoomScaleNormal="75" zoomScalePageLayoutView="0" workbookViewId="0" topLeftCell="A4">
      <pane ySplit="7" topLeftCell="BM11" activePane="bottomLeft" state="frozen"/>
      <selection pane="topLeft" activeCell="A4" sqref="A4"/>
      <selection pane="bottomLeft" activeCell="C46" sqref="C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 t="s">
        <v>208</v>
      </c>
      <c r="I2" s="182"/>
    </row>
    <row r="3" spans="1:9" ht="12.75">
      <c r="A3" s="3"/>
      <c r="G3" s="5" t="s">
        <v>77</v>
      </c>
      <c r="H3" s="181" t="s">
        <v>209</v>
      </c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170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219837</v>
      </c>
      <c r="D22" s="41"/>
      <c r="E22" s="41">
        <v>22742</v>
      </c>
      <c r="F22" s="41">
        <v>11505</v>
      </c>
      <c r="G22" s="41"/>
      <c r="H22" s="41"/>
      <c r="I22" s="41"/>
      <c r="J22" s="42">
        <f t="shared" si="0"/>
        <v>254084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622757</v>
      </c>
      <c r="D24" s="41"/>
      <c r="E24" s="41">
        <v>64424</v>
      </c>
      <c r="F24" s="41">
        <v>30030</v>
      </c>
      <c r="G24" s="41"/>
      <c r="H24" s="41"/>
      <c r="I24" s="41"/>
      <c r="J24" s="42">
        <f t="shared" si="0"/>
        <v>717211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1256513</v>
      </c>
      <c r="D25" s="41"/>
      <c r="E25" s="41">
        <v>129990</v>
      </c>
      <c r="F25" s="41">
        <v>54990</v>
      </c>
      <c r="G25" s="41"/>
      <c r="H25" s="41"/>
      <c r="I25" s="41"/>
      <c r="J25" s="42">
        <f t="shared" si="0"/>
        <v>1441493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246793</v>
      </c>
      <c r="D26" s="41"/>
      <c r="E26" s="41">
        <v>25531</v>
      </c>
      <c r="F26" s="41">
        <v>3900</v>
      </c>
      <c r="G26" s="41"/>
      <c r="H26" s="41"/>
      <c r="I26" s="41"/>
      <c r="J26" s="42">
        <f t="shared" si="0"/>
        <v>276224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419282</v>
      </c>
      <c r="D27" s="41"/>
      <c r="E27" s="41">
        <v>43375</v>
      </c>
      <c r="F27" s="41">
        <v>14105</v>
      </c>
      <c r="G27" s="41"/>
      <c r="H27" s="41"/>
      <c r="I27" s="41"/>
      <c r="J27" s="42">
        <f t="shared" si="0"/>
        <v>476762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108209</v>
      </c>
      <c r="D29" s="41"/>
      <c r="E29" s="41">
        <v>11195</v>
      </c>
      <c r="F29" s="41">
        <v>3900</v>
      </c>
      <c r="G29" s="41"/>
      <c r="H29" s="41"/>
      <c r="I29" s="41"/>
      <c r="J29" s="42">
        <f t="shared" si="0"/>
        <v>123304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239977</v>
      </c>
      <c r="D30" s="41"/>
      <c r="E30" s="41">
        <v>24825</v>
      </c>
      <c r="F30" s="41">
        <v>3900</v>
      </c>
      <c r="G30" s="41"/>
      <c r="H30" s="41"/>
      <c r="I30" s="41"/>
      <c r="J30" s="42">
        <f t="shared" si="0"/>
        <v>268702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3113368</v>
      </c>
      <c r="D32" s="45">
        <f>SUM(D12:D31)</f>
        <v>0</v>
      </c>
      <c r="E32" s="45">
        <f t="shared" si="1"/>
        <v>322082</v>
      </c>
      <c r="F32" s="45">
        <f t="shared" si="1"/>
        <v>122330</v>
      </c>
      <c r="G32" s="45">
        <v>200860</v>
      </c>
      <c r="H32" s="45">
        <f t="shared" si="1"/>
        <v>0</v>
      </c>
      <c r="I32" s="45">
        <f t="shared" si="1"/>
        <v>0</v>
      </c>
      <c r="J32" s="42">
        <f t="shared" si="0"/>
        <v>3758640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352395</v>
      </c>
      <c r="D42" s="41"/>
      <c r="E42" s="41">
        <v>36455</v>
      </c>
      <c r="F42" s="41">
        <v>3900</v>
      </c>
      <c r="G42" s="41"/>
      <c r="H42" s="41"/>
      <c r="I42" s="41"/>
      <c r="J42" s="42">
        <f t="shared" si="0"/>
        <v>392750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913229</v>
      </c>
      <c r="D43" s="41"/>
      <c r="E43" s="41">
        <v>94472</v>
      </c>
      <c r="F43" s="41">
        <v>11700</v>
      </c>
      <c r="G43" s="41"/>
      <c r="H43" s="41"/>
      <c r="I43" s="41"/>
      <c r="J43" s="42">
        <f t="shared" si="0"/>
        <v>1019401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2316548</v>
      </c>
      <c r="D44" s="41"/>
      <c r="E44" s="41">
        <v>239643</v>
      </c>
      <c r="F44" s="41">
        <v>33150</v>
      </c>
      <c r="G44" s="41"/>
      <c r="H44" s="41"/>
      <c r="I44" s="41"/>
      <c r="J44" s="42">
        <f t="shared" si="0"/>
        <v>2589341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5395946</v>
      </c>
      <c r="D45" s="41"/>
      <c r="E45" s="41">
        <v>568046</v>
      </c>
      <c r="F45" s="41">
        <v>96460</v>
      </c>
      <c r="G45" s="41"/>
      <c r="H45" s="41"/>
      <c r="I45" s="41"/>
      <c r="J45" s="42">
        <f t="shared" si="0"/>
        <v>6060452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21957669</v>
      </c>
      <c r="D46" s="41"/>
      <c r="E46" s="41">
        <v>2271091</v>
      </c>
      <c r="F46" s="41">
        <v>648245</v>
      </c>
      <c r="G46" s="41"/>
      <c r="H46" s="41"/>
      <c r="I46" s="41"/>
      <c r="J46" s="42">
        <f t="shared" si="0"/>
        <v>24877005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30935787</v>
      </c>
      <c r="D47" s="45">
        <f>SUM(D40:D46)</f>
        <v>0</v>
      </c>
      <c r="E47" s="45">
        <f t="shared" si="3"/>
        <v>3209707</v>
      </c>
      <c r="F47" s="45">
        <f t="shared" si="3"/>
        <v>793455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34938949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34049155</v>
      </c>
      <c r="D48" s="45">
        <f>D32+D39+D47</f>
        <v>0</v>
      </c>
      <c r="E48" s="45">
        <f t="shared" si="4"/>
        <v>3531789</v>
      </c>
      <c r="F48" s="45">
        <f t="shared" si="4"/>
        <v>915785</v>
      </c>
      <c r="G48" s="45">
        <f t="shared" si="4"/>
        <v>200860</v>
      </c>
      <c r="H48" s="45">
        <f t="shared" si="4"/>
        <v>0</v>
      </c>
      <c r="I48" s="45">
        <f t="shared" si="4"/>
        <v>0</v>
      </c>
      <c r="J48" s="42">
        <f t="shared" si="0"/>
        <v>38697589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123285</v>
      </c>
      <c r="D49" s="49"/>
      <c r="E49" s="49">
        <v>12753</v>
      </c>
      <c r="F49" s="49">
        <v>3998</v>
      </c>
      <c r="G49" s="49"/>
      <c r="H49" s="49"/>
      <c r="I49" s="49"/>
      <c r="J49" s="42">
        <f t="shared" si="0"/>
        <v>140036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34172440</v>
      </c>
      <c r="D50" s="45">
        <f>D48+D49</f>
        <v>0</v>
      </c>
      <c r="E50" s="45">
        <f t="shared" si="5"/>
        <v>3544542</v>
      </c>
      <c r="F50" s="45">
        <f t="shared" si="5"/>
        <v>919783</v>
      </c>
      <c r="G50" s="45">
        <f t="shared" si="5"/>
        <v>200860</v>
      </c>
      <c r="H50" s="45">
        <f t="shared" si="5"/>
        <v>0</v>
      </c>
      <c r="I50" s="45">
        <f t="shared" si="5"/>
        <v>0</v>
      </c>
      <c r="J50" s="42">
        <f t="shared" si="0"/>
        <v>38837625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51</v>
      </c>
      <c r="B55" s="55">
        <f>IF(A55="","",VLOOKUP(A55,$A$12:$B$50,2,FALSE))</f>
        <v>158</v>
      </c>
      <c r="C55" s="55">
        <v>6132</v>
      </c>
      <c r="D55" s="55"/>
      <c r="E55" s="55">
        <v>634</v>
      </c>
      <c r="F55" s="55">
        <v>488</v>
      </c>
      <c r="G55" s="55"/>
      <c r="H55" s="55"/>
      <c r="I55" s="55"/>
      <c r="J55" s="128"/>
      <c r="K55" s="55">
        <v>11</v>
      </c>
      <c r="L55" s="56">
        <v>21</v>
      </c>
      <c r="M55" s="129"/>
      <c r="N55" s="112"/>
      <c r="O55" s="114"/>
      <c r="P55" s="130"/>
    </row>
    <row r="56" spans="1:16" s="46" customFormat="1" ht="12.75">
      <c r="A56" s="58" t="s">
        <v>33</v>
      </c>
      <c r="B56" s="59">
        <f>IF(A56="","",VLOOKUP(A56,$A$12:$B$50,2,FALSE))</f>
        <v>84</v>
      </c>
      <c r="C56" s="59">
        <v>13201</v>
      </c>
      <c r="D56" s="59"/>
      <c r="E56" s="59">
        <v>1366</v>
      </c>
      <c r="F56" s="59">
        <v>975</v>
      </c>
      <c r="G56" s="59"/>
      <c r="H56" s="59"/>
      <c r="I56" s="59"/>
      <c r="J56" s="131"/>
      <c r="K56" s="59">
        <v>11</v>
      </c>
      <c r="L56" s="60">
        <v>21</v>
      </c>
      <c r="M56" s="129"/>
      <c r="N56" s="112"/>
      <c r="O56" s="114"/>
      <c r="P56" s="130"/>
    </row>
    <row r="57" spans="1:16" s="46" customFormat="1" ht="12.75">
      <c r="A57" s="58" t="s">
        <v>33</v>
      </c>
      <c r="B57" s="59">
        <f>IF(A57="","",VLOOKUP(A57,$A$12:$B$50,2,FALSE))</f>
        <v>84</v>
      </c>
      <c r="C57" s="59">
        <v>7565</v>
      </c>
      <c r="D57" s="59"/>
      <c r="E57" s="59">
        <v>783</v>
      </c>
      <c r="F57" s="59">
        <v>650</v>
      </c>
      <c r="G57" s="59"/>
      <c r="H57" s="59"/>
      <c r="I57" s="59"/>
      <c r="J57" s="131"/>
      <c r="K57" s="59">
        <v>6</v>
      </c>
      <c r="L57" s="60">
        <v>21</v>
      </c>
      <c r="M57" s="129"/>
      <c r="N57" s="112"/>
      <c r="O57" s="114"/>
      <c r="P57" s="130"/>
    </row>
    <row r="58" spans="1:16" ht="12.75">
      <c r="A58" s="58" t="s">
        <v>35</v>
      </c>
      <c r="B58" s="59">
        <f>IF(A58="","",VLOOKUP(A58,$A$12:$B$50,2,FALSE))</f>
        <v>86</v>
      </c>
      <c r="C58" s="59">
        <v>22797</v>
      </c>
      <c r="D58" s="59"/>
      <c r="E58" s="59">
        <v>2358</v>
      </c>
      <c r="F58" s="59">
        <v>845</v>
      </c>
      <c r="G58" s="59"/>
      <c r="H58" s="59"/>
      <c r="I58" s="59"/>
      <c r="J58" s="59"/>
      <c r="K58" s="59">
        <v>9</v>
      </c>
      <c r="L58" s="60">
        <v>21</v>
      </c>
      <c r="M58" s="129"/>
      <c r="N58" s="112"/>
      <c r="O58" s="132"/>
      <c r="P58" s="43"/>
    </row>
    <row r="60" spans="1:6" ht="12.75">
      <c r="A60" s="61" t="s">
        <v>21</v>
      </c>
      <c r="B60" s="169" t="s">
        <v>222</v>
      </c>
      <c r="C60" s="169"/>
      <c r="D60" s="169"/>
      <c r="E60" s="169"/>
      <c r="F60" s="62"/>
    </row>
    <row r="61" spans="8:9" ht="12.75">
      <c r="H61" s="168" t="s">
        <v>210</v>
      </c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/>
      <c r="L2" s="182"/>
    </row>
    <row r="3" spans="1:12" ht="12.75">
      <c r="A3" s="3"/>
      <c r="H3" s="4"/>
      <c r="I3" s="4"/>
      <c r="J3" s="5" t="s">
        <v>77</v>
      </c>
      <c r="K3" s="181"/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94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/>
      <c r="C60" s="169"/>
      <c r="D60" s="169"/>
      <c r="E60" s="62"/>
    </row>
    <row r="61" spans="10:11" ht="12.75">
      <c r="J61" s="168"/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/>
      <c r="I2" s="182"/>
    </row>
    <row r="3" spans="1:9" ht="12.75">
      <c r="A3" s="3"/>
      <c r="G3" s="5" t="s">
        <v>77</v>
      </c>
      <c r="H3" s="181"/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171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/>
      <c r="C60" s="169"/>
      <c r="D60" s="169"/>
      <c r="E60" s="169"/>
      <c r="F60" s="62"/>
    </row>
    <row r="61" spans="8:9" ht="12.75">
      <c r="H61" s="168"/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0">
      <selection activeCell="C50" sqref="C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3" width="11.125" style="2" customWidth="1"/>
    <col min="14" max="14" width="9.75390625" style="2" customWidth="1"/>
    <col min="15" max="16384" width="9.125" style="2" customWidth="1"/>
  </cols>
  <sheetData>
    <row r="1" ht="25.5" customHeight="1">
      <c r="A1" s="1" t="s">
        <v>134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84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5" t="s">
        <v>121</v>
      </c>
      <c r="N7" s="187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397200</v>
      </c>
      <c r="D22" s="41"/>
      <c r="E22" s="41"/>
      <c r="F22" s="41"/>
      <c r="G22" s="41"/>
      <c r="H22" s="41"/>
      <c r="I22" s="41"/>
      <c r="J22" s="41"/>
      <c r="K22" s="42">
        <f t="shared" si="0"/>
        <v>397200</v>
      </c>
      <c r="L22" s="41">
        <v>56883</v>
      </c>
      <c r="M22" s="41">
        <v>6</v>
      </c>
      <c r="N22" s="41">
        <v>1</v>
      </c>
      <c r="O22" s="2"/>
      <c r="P22" s="2"/>
      <c r="Q22" s="2"/>
      <c r="R22" s="2"/>
      <c r="S22" s="2"/>
      <c r="T22" s="2"/>
      <c r="U22" s="2"/>
    </row>
    <row r="23" spans="1:15" ht="12.75">
      <c r="A23" s="39" t="s">
        <v>39</v>
      </c>
      <c r="B23" s="40">
        <v>82</v>
      </c>
      <c r="C23" s="41">
        <v>119261</v>
      </c>
      <c r="D23" s="41"/>
      <c r="E23" s="41"/>
      <c r="F23" s="41"/>
      <c r="G23" s="41"/>
      <c r="H23" s="41"/>
      <c r="I23" s="41"/>
      <c r="J23" s="41"/>
      <c r="K23" s="42">
        <f t="shared" si="0"/>
        <v>119261</v>
      </c>
      <c r="L23" s="41"/>
      <c r="M23" s="41">
        <v>1</v>
      </c>
      <c r="N23" s="41">
        <v>3</v>
      </c>
      <c r="O23" s="2" t="s">
        <v>211</v>
      </c>
    </row>
    <row r="24" spans="1:15" ht="12.75">
      <c r="A24" s="39" t="s">
        <v>32</v>
      </c>
      <c r="B24" s="40">
        <v>83</v>
      </c>
      <c r="C24" s="41">
        <v>1716077</v>
      </c>
      <c r="D24" s="41"/>
      <c r="E24" s="41"/>
      <c r="F24" s="41"/>
      <c r="G24" s="41">
        <v>39200</v>
      </c>
      <c r="H24" s="41">
        <v>7840</v>
      </c>
      <c r="I24" s="41"/>
      <c r="J24" s="41"/>
      <c r="K24" s="42">
        <f t="shared" si="0"/>
        <v>1763117</v>
      </c>
      <c r="L24" s="41">
        <v>119005</v>
      </c>
      <c r="M24" s="41">
        <v>17</v>
      </c>
      <c r="N24" s="41">
        <v>2</v>
      </c>
      <c r="O24" s="2" t="s">
        <v>212</v>
      </c>
    </row>
    <row r="25" spans="1:15" ht="12.75">
      <c r="A25" s="39" t="s">
        <v>33</v>
      </c>
      <c r="B25" s="40">
        <v>84</v>
      </c>
      <c r="C25" s="41">
        <v>2746804</v>
      </c>
      <c r="D25" s="41"/>
      <c r="E25" s="41"/>
      <c r="F25" s="41"/>
      <c r="G25" s="41">
        <v>78400</v>
      </c>
      <c r="H25" s="41">
        <v>110740</v>
      </c>
      <c r="I25" s="41"/>
      <c r="J25" s="41"/>
      <c r="K25" s="42">
        <f t="shared" si="0"/>
        <v>2935944</v>
      </c>
      <c r="L25" s="41">
        <v>147638</v>
      </c>
      <c r="M25" s="41">
        <v>23</v>
      </c>
      <c r="N25" s="41">
        <v>8</v>
      </c>
      <c r="O25" s="2" t="s">
        <v>213</v>
      </c>
    </row>
    <row r="26" spans="1:15" ht="12.75">
      <c r="A26" s="39" t="s">
        <v>34</v>
      </c>
      <c r="B26" s="40">
        <v>85</v>
      </c>
      <c r="C26" s="41">
        <v>469045</v>
      </c>
      <c r="D26" s="41"/>
      <c r="E26" s="41"/>
      <c r="F26" s="41"/>
      <c r="G26" s="41">
        <v>39200</v>
      </c>
      <c r="H26" s="41">
        <v>31360</v>
      </c>
      <c r="I26" s="41"/>
      <c r="J26" s="41"/>
      <c r="K26" s="42">
        <f t="shared" si="0"/>
        <v>539605</v>
      </c>
      <c r="L26" s="41">
        <v>63238</v>
      </c>
      <c r="M26" s="41">
        <v>4</v>
      </c>
      <c r="N26" s="41">
        <v>13</v>
      </c>
      <c r="O26" s="2" t="s">
        <v>214</v>
      </c>
    </row>
    <row r="27" spans="1:15" ht="12.75">
      <c r="A27" s="39" t="s">
        <v>35</v>
      </c>
      <c r="B27" s="40">
        <v>86</v>
      </c>
      <c r="C27" s="41">
        <v>1007420</v>
      </c>
      <c r="D27" s="41"/>
      <c r="E27" s="41"/>
      <c r="F27" s="41">
        <v>19600</v>
      </c>
      <c r="G27" s="41"/>
      <c r="H27" s="41"/>
      <c r="I27" s="41"/>
      <c r="J27" s="41"/>
      <c r="K27" s="42">
        <f t="shared" si="0"/>
        <v>1027020</v>
      </c>
      <c r="L27" s="41">
        <v>41798</v>
      </c>
      <c r="M27" s="41">
        <v>7</v>
      </c>
      <c r="N27" s="41">
        <v>6</v>
      </c>
      <c r="O27" s="2" t="s">
        <v>215</v>
      </c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161">
        <f t="shared" si="0"/>
        <v>0</v>
      </c>
      <c r="L28" s="41"/>
      <c r="M28" s="41"/>
      <c r="N28" s="41">
        <v>7</v>
      </c>
      <c r="O28" s="2" t="s">
        <v>216</v>
      </c>
    </row>
    <row r="29" spans="1:15" ht="12.75">
      <c r="A29" s="39" t="s">
        <v>37</v>
      </c>
      <c r="B29" s="40">
        <v>88</v>
      </c>
      <c r="C29" s="41">
        <v>283360</v>
      </c>
      <c r="D29" s="41"/>
      <c r="E29" s="41"/>
      <c r="F29" s="41">
        <v>19600</v>
      </c>
      <c r="G29" s="41"/>
      <c r="H29" s="41"/>
      <c r="I29" s="41"/>
      <c r="J29" s="41"/>
      <c r="K29" s="42">
        <f t="shared" si="0"/>
        <v>302960</v>
      </c>
      <c r="L29" s="41"/>
      <c r="M29" s="41">
        <v>2</v>
      </c>
      <c r="N29" s="41">
        <v>1</v>
      </c>
      <c r="O29" s="2" t="s">
        <v>217</v>
      </c>
    </row>
    <row r="30" spans="1:15" ht="12.75">
      <c r="A30" s="39" t="s">
        <v>40</v>
      </c>
      <c r="B30" s="40">
        <v>89</v>
      </c>
      <c r="C30" s="41">
        <v>767188</v>
      </c>
      <c r="D30" s="41"/>
      <c r="E30" s="41"/>
      <c r="F30" s="41">
        <v>9800</v>
      </c>
      <c r="G30" s="41">
        <v>39200</v>
      </c>
      <c r="H30" s="41">
        <v>19600</v>
      </c>
      <c r="I30" s="41"/>
      <c r="J30" s="41"/>
      <c r="K30" s="42">
        <f t="shared" si="0"/>
        <v>835788</v>
      </c>
      <c r="L30" s="41">
        <v>142307</v>
      </c>
      <c r="M30" s="41">
        <v>4</v>
      </c>
      <c r="N30" s="41">
        <v>4</v>
      </c>
      <c r="O30" s="2" t="s">
        <v>218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161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7506355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49000</v>
      </c>
      <c r="G32" s="45">
        <f t="shared" si="1"/>
        <v>196000</v>
      </c>
      <c r="H32" s="45">
        <f t="shared" si="1"/>
        <v>169540</v>
      </c>
      <c r="I32" s="45">
        <f t="shared" si="1"/>
        <v>0</v>
      </c>
      <c r="J32" s="45">
        <f t="shared" si="1"/>
        <v>0</v>
      </c>
      <c r="K32" s="42">
        <f t="shared" si="0"/>
        <v>7920895</v>
      </c>
      <c r="L32" s="45">
        <f>SUM(L12:L31)</f>
        <v>570869</v>
      </c>
      <c r="M32" s="45">
        <f>SUM(M12:M31)</f>
        <v>64</v>
      </c>
      <c r="N32" s="45">
        <f>SUM(N12:N31)</f>
        <v>45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677120</v>
      </c>
      <c r="D42" s="41">
        <v>61824</v>
      </c>
      <c r="E42" s="41">
        <v>203136</v>
      </c>
      <c r="F42" s="41">
        <v>27600</v>
      </c>
      <c r="G42" s="41">
        <v>218040</v>
      </c>
      <c r="H42" s="41"/>
      <c r="I42" s="41"/>
      <c r="J42" s="41"/>
      <c r="K42" s="42">
        <f t="shared" si="0"/>
        <v>1187720</v>
      </c>
      <c r="L42" s="41">
        <v>400000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1740176</v>
      </c>
      <c r="D43" s="41">
        <v>165600</v>
      </c>
      <c r="E43" s="41">
        <v>496800</v>
      </c>
      <c r="F43" s="41"/>
      <c r="G43" s="41">
        <v>359168</v>
      </c>
      <c r="H43" s="41"/>
      <c r="I43" s="41"/>
      <c r="J43" s="41"/>
      <c r="K43" s="42">
        <f t="shared" si="0"/>
        <v>2761744</v>
      </c>
      <c r="L43" s="41"/>
      <c r="M43" s="41">
        <v>6</v>
      </c>
      <c r="N43" s="41">
        <v>6</v>
      </c>
    </row>
    <row r="44" spans="1:14" ht="12.75">
      <c r="A44" s="48" t="s">
        <v>61</v>
      </c>
      <c r="B44" s="40">
        <v>115</v>
      </c>
      <c r="C44" s="41">
        <v>4969910</v>
      </c>
      <c r="D44" s="41">
        <v>454848</v>
      </c>
      <c r="E44" s="41">
        <v>1435200</v>
      </c>
      <c r="F44" s="41">
        <v>144834</v>
      </c>
      <c r="G44" s="41">
        <v>540251</v>
      </c>
      <c r="H44" s="41"/>
      <c r="I44" s="41"/>
      <c r="J44" s="41"/>
      <c r="K44" s="42">
        <f t="shared" si="0"/>
        <v>7545043</v>
      </c>
      <c r="L44" s="41">
        <v>77711</v>
      </c>
      <c r="M44" s="41">
        <v>17</v>
      </c>
      <c r="N44" s="41">
        <v>17</v>
      </c>
    </row>
    <row r="45" spans="1:14" ht="12.75">
      <c r="A45" s="48" t="s">
        <v>62</v>
      </c>
      <c r="B45" s="40">
        <v>119</v>
      </c>
      <c r="C45" s="41">
        <v>9277852</v>
      </c>
      <c r="D45" s="41">
        <v>1064411</v>
      </c>
      <c r="E45" s="41">
        <v>2483226</v>
      </c>
      <c r="F45" s="41">
        <v>374308</v>
      </c>
      <c r="G45" s="41">
        <v>301265</v>
      </c>
      <c r="H45" s="41"/>
      <c r="I45" s="41"/>
      <c r="J45" s="41"/>
      <c r="K45" s="42">
        <f t="shared" si="0"/>
        <v>13501062</v>
      </c>
      <c r="L45" s="41">
        <v>536171</v>
      </c>
      <c r="M45" s="41">
        <v>54</v>
      </c>
      <c r="N45" s="41">
        <v>54</v>
      </c>
    </row>
    <row r="46" spans="1:14" ht="12.75">
      <c r="A46" s="48" t="s">
        <v>63</v>
      </c>
      <c r="B46" s="40">
        <v>120</v>
      </c>
      <c r="C46" s="41">
        <v>33676879</v>
      </c>
      <c r="D46" s="41">
        <v>5052291</v>
      </c>
      <c r="E46" s="41">
        <v>5061233</v>
      </c>
      <c r="F46" s="41">
        <v>210285</v>
      </c>
      <c r="G46" s="41">
        <v>4065329</v>
      </c>
      <c r="H46" s="41"/>
      <c r="I46" s="41"/>
      <c r="J46" s="41"/>
      <c r="K46" s="42">
        <f t="shared" si="0"/>
        <v>48066017</v>
      </c>
      <c r="L46" s="41">
        <v>4971041</v>
      </c>
      <c r="M46" s="41">
        <v>333</v>
      </c>
      <c r="N46" s="41">
        <v>366</v>
      </c>
    </row>
    <row r="47" spans="1:14" s="46" customFormat="1" ht="12.75">
      <c r="A47" s="44" t="s">
        <v>74</v>
      </c>
      <c r="B47" s="45">
        <v>121</v>
      </c>
      <c r="C47" s="45">
        <f>SUM(C40:C46)</f>
        <v>50341937</v>
      </c>
      <c r="D47" s="45">
        <f aca="true" t="shared" si="3" ref="D47:J47">SUM(D40:D46)</f>
        <v>6798974</v>
      </c>
      <c r="E47" s="45">
        <f t="shared" si="3"/>
        <v>9679595</v>
      </c>
      <c r="F47" s="45">
        <f t="shared" si="3"/>
        <v>757027</v>
      </c>
      <c r="G47" s="45">
        <f t="shared" si="3"/>
        <v>5484053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73061586</v>
      </c>
      <c r="L47" s="45">
        <f>SUM(L40:L46)</f>
        <v>5984923</v>
      </c>
      <c r="M47" s="45">
        <f>SUM(M40:M46)</f>
        <v>412</v>
      </c>
      <c r="N47" s="45">
        <f>SUM(N40:N46)</f>
        <v>445</v>
      </c>
    </row>
    <row r="48" spans="1:14" s="46" customFormat="1" ht="12.75">
      <c r="A48" s="44" t="s">
        <v>119</v>
      </c>
      <c r="B48" s="45">
        <v>152</v>
      </c>
      <c r="C48" s="45">
        <f>C32+C39+C47</f>
        <v>57848292</v>
      </c>
      <c r="D48" s="45">
        <f aca="true" t="shared" si="4" ref="D48:J48">D32+D39+D47</f>
        <v>6798974</v>
      </c>
      <c r="E48" s="45">
        <f t="shared" si="4"/>
        <v>9679595</v>
      </c>
      <c r="F48" s="45">
        <f t="shared" si="4"/>
        <v>806027</v>
      </c>
      <c r="G48" s="45">
        <f t="shared" si="4"/>
        <v>5680053</v>
      </c>
      <c r="H48" s="45">
        <f t="shared" si="4"/>
        <v>169540</v>
      </c>
      <c r="I48" s="45">
        <f t="shared" si="4"/>
        <v>0</v>
      </c>
      <c r="J48" s="45">
        <f t="shared" si="4"/>
        <v>0</v>
      </c>
      <c r="K48" s="42">
        <f t="shared" si="0"/>
        <v>80982481</v>
      </c>
      <c r="L48" s="45">
        <v>23738</v>
      </c>
      <c r="M48" s="45">
        <f>M32+M39+M47</f>
        <v>476</v>
      </c>
      <c r="N48" s="45">
        <f>N32+N39+N47</f>
        <v>490</v>
      </c>
    </row>
    <row r="49" spans="1:14" s="46" customFormat="1" ht="12.75">
      <c r="A49" s="44" t="s">
        <v>51</v>
      </c>
      <c r="B49" s="45">
        <v>158</v>
      </c>
      <c r="C49" s="49">
        <v>512870</v>
      </c>
      <c r="D49" s="49"/>
      <c r="E49" s="49"/>
      <c r="F49" s="49"/>
      <c r="G49" s="49"/>
      <c r="H49" s="49"/>
      <c r="I49" s="49"/>
      <c r="J49" s="49"/>
      <c r="K49" s="42">
        <f t="shared" si="0"/>
        <v>512870</v>
      </c>
      <c r="L49" s="49">
        <v>23738</v>
      </c>
      <c r="M49" s="49">
        <v>4</v>
      </c>
      <c r="N49" s="49">
        <v>1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58361162</v>
      </c>
      <c r="D50" s="45">
        <f t="shared" si="5"/>
        <v>6798974</v>
      </c>
      <c r="E50" s="45">
        <f t="shared" si="5"/>
        <v>9679595</v>
      </c>
      <c r="F50" s="45">
        <f t="shared" si="5"/>
        <v>806027</v>
      </c>
      <c r="G50" s="45">
        <f t="shared" si="5"/>
        <v>5680053</v>
      </c>
      <c r="H50" s="45">
        <f t="shared" si="5"/>
        <v>169540</v>
      </c>
      <c r="I50" s="45">
        <f t="shared" si="5"/>
        <v>0</v>
      </c>
      <c r="J50" s="45">
        <f t="shared" si="5"/>
        <v>0</v>
      </c>
      <c r="K50" s="42">
        <f t="shared" si="0"/>
        <v>81495351</v>
      </c>
      <c r="L50" s="45">
        <f>L48+L49</f>
        <v>47476</v>
      </c>
      <c r="M50" s="45">
        <f>M48+M49</f>
        <v>480</v>
      </c>
      <c r="N50" s="45">
        <f>N48+N49</f>
        <v>491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4" t="s">
        <v>163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6"/>
    </row>
    <row r="53" spans="1:13" ht="12.75">
      <c r="A53" s="172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73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 t="s">
        <v>32</v>
      </c>
      <c r="B55" s="54">
        <f>IF(A55="","",VLOOKUP(A55,$A$12:$B$50,2,FALSE))</f>
        <v>83</v>
      </c>
      <c r="C55" s="55">
        <v>38936</v>
      </c>
      <c r="D55" s="55"/>
      <c r="E55" s="55"/>
      <c r="F55" s="55"/>
      <c r="G55" s="55"/>
      <c r="H55" s="55"/>
      <c r="I55" s="55"/>
      <c r="J55" s="55"/>
      <c r="K55" s="55"/>
      <c r="L55" s="55">
        <v>5690</v>
      </c>
      <c r="M55" s="56">
        <v>1</v>
      </c>
      <c r="N55" s="57"/>
      <c r="O55" s="43"/>
    </row>
    <row r="56" spans="1:15" ht="12.75">
      <c r="A56" s="58" t="s">
        <v>62</v>
      </c>
      <c r="B56" s="58">
        <f>IF(A56="","",VLOOKUP(A56,$A$12:$B$50,2,FALSE))</f>
        <v>119</v>
      </c>
      <c r="C56" s="59">
        <v>97152</v>
      </c>
      <c r="D56" s="59"/>
      <c r="E56" s="59">
        <v>25734</v>
      </c>
      <c r="F56" s="59">
        <v>11566</v>
      </c>
      <c r="G56" s="59"/>
      <c r="H56" s="59"/>
      <c r="I56" s="59"/>
      <c r="J56" s="59"/>
      <c r="K56" s="59"/>
      <c r="L56" s="59"/>
      <c r="M56" s="60">
        <v>1</v>
      </c>
      <c r="N56" s="57"/>
      <c r="O56" s="43"/>
    </row>
    <row r="57" spans="1:15" ht="12.75">
      <c r="A57" s="58" t="s">
        <v>63</v>
      </c>
      <c r="B57" s="58">
        <f>IF(A57="","",VLOOKUP(A57,$A$12:$B$50,2,FALSE))</f>
        <v>120</v>
      </c>
      <c r="C57" s="59">
        <v>230122</v>
      </c>
      <c r="D57" s="59"/>
      <c r="E57" s="59">
        <v>29623</v>
      </c>
      <c r="F57" s="59">
        <v>4294</v>
      </c>
      <c r="G57" s="59"/>
      <c r="H57" s="59"/>
      <c r="I57" s="59"/>
      <c r="J57" s="59"/>
      <c r="K57" s="59"/>
      <c r="L57" s="59"/>
      <c r="M57" s="60">
        <v>5</v>
      </c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 t="s">
        <v>219</v>
      </c>
      <c r="C60" s="169"/>
      <c r="D60" s="169"/>
      <c r="E60" s="62"/>
    </row>
    <row r="61" spans="10:11" ht="12.75">
      <c r="J61" s="168" t="s">
        <v>210</v>
      </c>
      <c r="K61" s="168"/>
    </row>
    <row r="62" spans="10:11" ht="12.75">
      <c r="J62" s="167" t="s">
        <v>48</v>
      </c>
      <c r="K62" s="167"/>
    </row>
  </sheetData>
  <sheetProtection/>
  <mergeCells count="14"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  <mergeCell ref="J62:K62"/>
    <mergeCell ref="J61:K61"/>
    <mergeCell ref="B60:D60"/>
    <mergeCell ref="C10:D10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00" verticalDpi="300" orientation="landscape" paperSize="9" scale="68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/>
      <c r="L2" s="182"/>
    </row>
    <row r="3" spans="1:12" ht="12.75">
      <c r="A3" s="3"/>
      <c r="H3" s="4"/>
      <c r="I3" s="4"/>
      <c r="J3" s="5" t="s">
        <v>77</v>
      </c>
      <c r="K3" s="181"/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95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/>
      <c r="C60" s="169"/>
      <c r="D60" s="169"/>
      <c r="E60" s="62"/>
    </row>
    <row r="61" spans="10:11" ht="12.75">
      <c r="J61" s="168"/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/>
      <c r="I2" s="182"/>
    </row>
    <row r="3" spans="1:9" ht="12.75">
      <c r="A3" s="3"/>
      <c r="G3" s="5" t="s">
        <v>77</v>
      </c>
      <c r="H3" s="181"/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172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/>
      <c r="C60" s="169"/>
      <c r="D60" s="169"/>
      <c r="E60" s="169"/>
      <c r="F60" s="62"/>
    </row>
    <row r="61" spans="8:9" ht="12.75">
      <c r="H61" s="168"/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/>
      <c r="L2" s="182"/>
    </row>
    <row r="3" spans="1:12" ht="12.75">
      <c r="A3" s="3"/>
      <c r="H3" s="4"/>
      <c r="I3" s="4"/>
      <c r="J3" s="5" t="s">
        <v>77</v>
      </c>
      <c r="K3" s="181"/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96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/>
      <c r="C60" s="169"/>
      <c r="D60" s="169"/>
      <c r="E60" s="62"/>
    </row>
    <row r="61" spans="10:11" ht="12.75">
      <c r="J61" s="168"/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/>
      <c r="I2" s="182"/>
    </row>
    <row r="3" spans="1:9" ht="12.75">
      <c r="A3" s="3"/>
      <c r="G3" s="5" t="s">
        <v>77</v>
      </c>
      <c r="H3" s="181"/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173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/>
      <c r="C60" s="169"/>
      <c r="D60" s="169"/>
      <c r="E60" s="169"/>
      <c r="F60" s="62"/>
    </row>
    <row r="61" spans="8:9" ht="12.75">
      <c r="H61" s="168"/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/>
      <c r="L2" s="182"/>
    </row>
    <row r="3" spans="1:12" ht="12.75">
      <c r="A3" s="3"/>
      <c r="H3" s="4"/>
      <c r="I3" s="4"/>
      <c r="J3" s="5" t="s">
        <v>77</v>
      </c>
      <c r="K3" s="181"/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97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/>
      <c r="C60" s="169"/>
      <c r="D60" s="169"/>
      <c r="E60" s="62"/>
    </row>
    <row r="61" spans="10:11" ht="12.75">
      <c r="J61" s="168"/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B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/>
      <c r="I2" s="182"/>
    </row>
    <row r="3" spans="1:9" ht="12.75">
      <c r="A3" s="3"/>
      <c r="G3" s="5" t="s">
        <v>77</v>
      </c>
      <c r="H3" s="181"/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174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/>
      <c r="C60" s="169"/>
      <c r="D60" s="169"/>
      <c r="E60" s="169"/>
      <c r="F60" s="62"/>
    </row>
    <row r="61" spans="8:9" ht="12.75">
      <c r="H61" s="168"/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/>
      <c r="L2" s="182"/>
    </row>
    <row r="3" spans="1:12" ht="12.75">
      <c r="A3" s="3"/>
      <c r="H3" s="4"/>
      <c r="I3" s="4"/>
      <c r="J3" s="5" t="s">
        <v>77</v>
      </c>
      <c r="K3" s="181"/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98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/>
      <c r="C60" s="169"/>
      <c r="D60" s="169"/>
      <c r="E60" s="62"/>
    </row>
    <row r="61" spans="10:11" ht="12.75">
      <c r="J61" s="168"/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/>
      <c r="I2" s="182"/>
    </row>
    <row r="3" spans="1:9" ht="12.75">
      <c r="A3" s="3"/>
      <c r="G3" s="5" t="s">
        <v>77</v>
      </c>
      <c r="H3" s="181"/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175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/>
      <c r="C60" s="169"/>
      <c r="D60" s="169"/>
      <c r="E60" s="169"/>
      <c r="F60" s="62"/>
    </row>
    <row r="61" spans="8:9" ht="12.75">
      <c r="H61" s="168"/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B34">
      <selection activeCell="O22" sqref="O22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spans="1:7" ht="18" customHeight="1">
      <c r="A4" s="6"/>
      <c r="E4" s="196" t="s">
        <v>55</v>
      </c>
      <c r="F4" s="196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4" t="s">
        <v>82</v>
      </c>
      <c r="B5" s="184"/>
      <c r="C5" s="184"/>
      <c r="D5" s="184"/>
      <c r="E5" s="184"/>
      <c r="F5" s="184"/>
      <c r="G5" s="7" t="s">
        <v>83</v>
      </c>
      <c r="H5" s="183" t="s">
        <v>195</v>
      </c>
      <c r="I5" s="183"/>
      <c r="J5" s="183"/>
      <c r="K5" s="183"/>
      <c r="L5" s="183"/>
      <c r="M5" s="183"/>
      <c r="N5" s="183"/>
      <c r="O5" s="183"/>
      <c r="P5" s="183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9" t="s">
        <v>1</v>
      </c>
      <c r="D7" s="190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>
        <v>3259000</v>
      </c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>
        <v>0</v>
      </c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>
        <v>0</v>
      </c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>
        <v>0</v>
      </c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>
        <v>0</v>
      </c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3208705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189300</v>
      </c>
      <c r="K22" s="95">
        <f>'01'!K22+'13'!K22+'02'!K22+'03'!K22+'04'!K22+'05'!K22+'06'!K22+'07'!K22+'08'!K22+'09'!K22+'10'!K22+'11'!K22+'12'!K22</f>
        <v>3398005</v>
      </c>
      <c r="L22" s="95">
        <f>'01'!L22+'13'!L22+'02'!L22+'03'!L22+'04'!L22+'05'!L22+'06'!L22+'07'!L22+'08'!L22+'09'!L22+'10'!L22+'11'!L22+'12'!L22</f>
        <v>561168</v>
      </c>
      <c r="M22" s="142">
        <f>IF($G$4=0,0,('01'!M22+'13'!M22+'02'!M22+'03'!M22+'04'!M22+'05'!M22+'06'!M22+'07'!M22+'08'!M22+'09'!M22+'10'!M22+'11'!M22+'12'!M22)/$G$4)</f>
        <v>6</v>
      </c>
      <c r="N22" s="96">
        <v>7770000</v>
      </c>
      <c r="O22" s="97">
        <f t="shared" si="0"/>
        <v>0.43732368082368084</v>
      </c>
      <c r="P22" s="98">
        <f t="shared" si="1"/>
        <v>70791.77083333333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303555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24240</v>
      </c>
      <c r="K23" s="95">
        <f>'01'!K23+'13'!K23+'02'!K23+'03'!K23+'04'!K23+'05'!K23+'06'!K23+'07'!K23+'08'!K23+'09'!K23+'10'!K23+'11'!K23+'12'!K23</f>
        <v>327795</v>
      </c>
      <c r="L23" s="95">
        <f>'01'!L23+'13'!L23+'02'!L23+'03'!L23+'04'!L23+'05'!L23+'06'!L23+'07'!L23+'08'!L23+'09'!L23+'10'!L23+'11'!L23+'12'!L23</f>
        <v>0</v>
      </c>
      <c r="M23" s="142">
        <f>IF($G$4=0,0,('01'!M23+'13'!M23+'02'!M23+'03'!M23+'04'!M23+'05'!M23+'06'!M23+'07'!M23+'08'!M23+'09'!M23+'10'!M23+'11'!M23+'12'!M23)/$G$4)</f>
        <v>0.375</v>
      </c>
      <c r="N23" s="96">
        <v>1943000</v>
      </c>
      <c r="O23" s="97">
        <f t="shared" si="0"/>
        <v>0.16870560988162636</v>
      </c>
      <c r="P23" s="98">
        <f t="shared" si="1"/>
        <v>109265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13878337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178800</v>
      </c>
      <c r="H24" s="95">
        <f>'01'!H24+'13'!H24+'02'!H24+'03'!H24+'04'!H24+'05'!H24+'06'!H24+'07'!H24+'08'!H24+'09'!H24+'10'!H24+'11'!H24+'12'!H24</f>
        <v>256151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1073787</v>
      </c>
      <c r="K24" s="95">
        <f>'01'!K24+'13'!K24+'02'!K24+'03'!K24+'04'!K24+'05'!K24+'06'!K24+'07'!K24+'08'!K24+'09'!K24+'10'!K24+'11'!K24+'12'!K24</f>
        <v>15387075</v>
      </c>
      <c r="L24" s="95">
        <f>'01'!L24+'13'!L24+'02'!L24+'03'!L24+'04'!L24+'05'!L24+'06'!L24+'07'!L24+'08'!L24+'09'!L24+'10'!L24+'11'!L24+'12'!L24</f>
        <v>1045774</v>
      </c>
      <c r="M24" s="142">
        <f>IF($G$4=0,0,('01'!M24+'13'!M24+'02'!M24+'03'!M24+'04'!M24+'05'!M24+'06'!M24+'07'!M24+'08'!M24+'09'!M24+'10'!M24+'11'!M24+'12'!M24)/$G$4)</f>
        <v>16.75</v>
      </c>
      <c r="N24" s="96">
        <v>28010000</v>
      </c>
      <c r="O24" s="97">
        <f t="shared" si="0"/>
        <v>0.5493421992145662</v>
      </c>
      <c r="P24" s="98">
        <f t="shared" si="1"/>
        <v>114828.91791044777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23131628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654990</v>
      </c>
      <c r="H25" s="95">
        <f>'01'!H25+'13'!H25+'02'!H25+'03'!H25+'04'!H25+'05'!H25+'06'!H25+'07'!H25+'08'!H25+'09'!H25+'10'!H25+'11'!H25+'12'!H25</f>
        <v>849247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1689413</v>
      </c>
      <c r="K25" s="95">
        <f>'01'!K25+'13'!K25+'02'!K25+'03'!K25+'04'!K25+'05'!K25+'06'!K25+'07'!K25+'08'!K25+'09'!K25+'10'!K25+'11'!K25+'12'!K25</f>
        <v>26325278</v>
      </c>
      <c r="L25" s="95">
        <f>'01'!L25+'13'!L25+'02'!L25+'03'!L25+'04'!L25+'05'!L25+'06'!L25+'07'!L25+'08'!L25+'09'!L25+'10'!L25+'11'!L25+'12'!L25</f>
        <v>2080089</v>
      </c>
      <c r="M25" s="142">
        <f>IF($G$4=0,0,('01'!M25+'13'!M25+'02'!M25+'03'!M25+'04'!M25+'05'!M25+'06'!M25+'07'!M25+'08'!M25+'09'!M25+'10'!M25+'11'!M25+'12'!M25)/$G$4)</f>
        <v>26.25</v>
      </c>
      <c r="N25" s="96">
        <v>51336000</v>
      </c>
      <c r="O25" s="97">
        <f t="shared" si="0"/>
        <v>0.5128034517687393</v>
      </c>
      <c r="P25" s="98">
        <f t="shared" si="1"/>
        <v>125358.46666666666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3697180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279200</v>
      </c>
      <c r="H26" s="95">
        <f>'01'!H26+'13'!H26+'02'!H26+'03'!H26+'04'!H26+'05'!H26+'06'!H26+'07'!H26+'08'!H26+'09'!H26+'10'!H26+'11'!H26+'12'!H26</f>
        <v>228144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263649</v>
      </c>
      <c r="K26" s="95">
        <f>'01'!K26+'13'!K26+'02'!K26+'03'!K26+'04'!K26+'05'!K26+'06'!K26+'07'!K26+'08'!K26+'09'!K26+'10'!K26+'11'!K26+'12'!K26</f>
        <v>4468173</v>
      </c>
      <c r="L26" s="95">
        <f>'01'!L26+'13'!L26+'02'!L26+'03'!L26+'04'!L26+'05'!L26+'06'!L26+'07'!L26+'08'!L26+'09'!L26+'10'!L26+'11'!L26+'12'!L26</f>
        <v>702210</v>
      </c>
      <c r="M26" s="142">
        <f>IF($G$4=0,0,('01'!M26+'13'!M26+'02'!M26+'03'!M26+'04'!M26+'05'!M26+'06'!M26+'07'!M26+'08'!M26+'09'!M26+'10'!M26+'11'!M26+'12'!M26)/$G$4)</f>
        <v>4</v>
      </c>
      <c r="N26" s="96">
        <v>11504000</v>
      </c>
      <c r="O26" s="97">
        <f t="shared" si="0"/>
        <v>0.38840168636995825</v>
      </c>
      <c r="P26" s="98">
        <f t="shared" si="1"/>
        <v>139630.40625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8606547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116122</v>
      </c>
      <c r="G27" s="95">
        <f>'01'!G27+'13'!G27+'02'!G27+'03'!G27+'04'!G27+'05'!G27+'06'!G27+'07'!G27+'08'!G27+'09'!G27+'10'!G27+'11'!G27+'12'!G27</f>
        <v>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447829</v>
      </c>
      <c r="K27" s="95">
        <f>'01'!K27+'13'!K27+'02'!K27+'03'!K27+'04'!K27+'05'!K27+'06'!K27+'07'!K27+'08'!K27+'09'!K27+'10'!K27+'11'!K27+'12'!K27</f>
        <v>9170498</v>
      </c>
      <c r="L27" s="95">
        <f>'01'!L27+'13'!L27+'02'!L27+'03'!L27+'04'!L27+'05'!L27+'06'!L27+'07'!L27+'08'!L27+'09'!L27+'10'!L27+'11'!L27+'12'!L27</f>
        <v>357293</v>
      </c>
      <c r="M27" s="142">
        <f>IF($G$4=0,0,('01'!M27+'13'!M27+'02'!M27+'03'!M27+'04'!M27+'05'!M27+'06'!M27+'07'!M27+'08'!M27+'09'!M27+'10'!M27+'11'!M27+'12'!M27)/$G$4)</f>
        <v>7.5</v>
      </c>
      <c r="N27" s="96">
        <v>16735000</v>
      </c>
      <c r="O27" s="97">
        <f t="shared" si="0"/>
        <v>0.5479831490887361</v>
      </c>
      <c r="P27" s="98">
        <f t="shared" si="1"/>
        <v>152841.63333333333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>
        <v>0</v>
      </c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2355966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139600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115238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166272</v>
      </c>
      <c r="K29" s="95">
        <f>'01'!K29+'13'!K29+'02'!K29+'03'!K29+'04'!K29+'05'!K29+'06'!K29+'07'!K29+'08'!K29+'09'!K29+'10'!K29+'11'!K29+'12'!K29</f>
        <v>2777076</v>
      </c>
      <c r="L29" s="95">
        <f>'01'!L29+'13'!L29+'02'!L29+'03'!L29+'04'!L29+'05'!L29+'06'!L29+'07'!L29+'08'!L29+'09'!L29+'10'!L29+'11'!L29+'12'!L29</f>
        <v>169090</v>
      </c>
      <c r="M29" s="142">
        <f>IF($G$4=0,0,('01'!M29+'13'!M29+'02'!M29+'03'!M29+'04'!M29+'05'!M29+'06'!M29+'07'!M29+'08'!M29+'09'!M29+'10'!M29+'11'!M29+'12'!M29)/$G$4)</f>
        <v>2.375</v>
      </c>
      <c r="N29" s="96">
        <v>4936000</v>
      </c>
      <c r="O29" s="97">
        <f t="shared" si="0"/>
        <v>0.5626166936790924</v>
      </c>
      <c r="P29" s="98">
        <f t="shared" si="1"/>
        <v>146161.8947368421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5543722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76198</v>
      </c>
      <c r="G30" s="95">
        <f>'01'!G30+'13'!G30+'02'!G30+'03'!G30+'04'!G30+'05'!G30+'06'!G30+'07'!G30+'08'!G30+'09'!G30+'10'!G30+'11'!G30+'12'!G30</f>
        <v>270504</v>
      </c>
      <c r="H30" s="95">
        <f>'01'!H30+'13'!H30+'02'!H30+'03'!H30+'04'!H30+'05'!H30+'06'!H30+'07'!H30+'08'!H30+'09'!H30+'10'!H30+'11'!H30+'12'!H30</f>
        <v>19600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442936</v>
      </c>
      <c r="K30" s="95">
        <f>'01'!K30+'13'!K30+'02'!K30+'03'!K30+'04'!K30+'05'!K30+'06'!K30+'07'!K30+'08'!K30+'09'!K30+'10'!K30+'11'!K30+'12'!K30</f>
        <v>6352960</v>
      </c>
      <c r="L30" s="95">
        <f>'01'!L30+'13'!L30+'02'!L30+'03'!L30+'04'!L30+'05'!L30+'06'!L30+'07'!L30+'08'!L30+'09'!L30+'10'!L30+'11'!L30+'12'!L30</f>
        <v>675573</v>
      </c>
      <c r="M30" s="142">
        <f>IF($G$4=0,0,('01'!M30+'13'!M30+'02'!M30+'03'!M30+'04'!M30+'05'!M30+'06'!M30+'07'!M30+'08'!M30+'09'!M30+'10'!M30+'11'!M30+'12'!M30)/$G$4)</f>
        <v>3.375</v>
      </c>
      <c r="N30" s="96">
        <v>13299000</v>
      </c>
      <c r="O30" s="97">
        <f t="shared" si="0"/>
        <v>0.4777020828633732</v>
      </c>
      <c r="P30" s="98">
        <f t="shared" si="1"/>
        <v>235294.8148148148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>
        <v>0</v>
      </c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60725640</v>
      </c>
      <c r="D32" s="141">
        <f t="shared" si="2"/>
        <v>0</v>
      </c>
      <c r="E32" s="141">
        <f t="shared" si="2"/>
        <v>0</v>
      </c>
      <c r="F32" s="141">
        <f t="shared" si="2"/>
        <v>331920</v>
      </c>
      <c r="G32" s="141">
        <f t="shared" si="2"/>
        <v>1383494</v>
      </c>
      <c r="H32" s="141">
        <f t="shared" si="2"/>
        <v>1468380</v>
      </c>
      <c r="I32" s="141">
        <f t="shared" si="2"/>
        <v>0</v>
      </c>
      <c r="J32" s="141">
        <f t="shared" si="2"/>
        <v>4297426</v>
      </c>
      <c r="K32" s="141">
        <f t="shared" si="2"/>
        <v>68206860</v>
      </c>
      <c r="L32" s="141">
        <f t="shared" si="2"/>
        <v>5591197</v>
      </c>
      <c r="M32" s="143">
        <f>SUM(M12:M31)</f>
        <v>66.625</v>
      </c>
      <c r="N32" s="141">
        <f>SUM(N12:N31)</f>
        <v>138792000</v>
      </c>
      <c r="O32" s="97">
        <f t="shared" si="0"/>
        <v>0.491432215113263</v>
      </c>
      <c r="P32" s="98">
        <f t="shared" si="1"/>
        <v>127967.84240150094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>
        <v>0</v>
      </c>
      <c r="O40" s="97">
        <f>IF(N40=0,N40,K40/N40)</f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>
        <v>0</v>
      </c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4978988</v>
      </c>
      <c r="D42" s="95">
        <f>'01'!D42+'13'!D42+'02'!D42+'03'!D42+'04'!D42+'05'!D42+'06'!D42+'07'!D42+'08'!D42+'09'!D42+'10'!D42+'11'!D42+'12'!D42</f>
        <v>451416</v>
      </c>
      <c r="E42" s="95">
        <f>'01'!E42+'13'!E42+'02'!E42+'03'!E42+'04'!E42+'05'!E42+'06'!E42+'07'!E42+'08'!E42+'09'!E42+'10'!E42+'11'!E42+'12'!E42</f>
        <v>1316256</v>
      </c>
      <c r="F42" s="95">
        <f>'01'!F42+'13'!F42+'02'!F42+'03'!F42+'04'!F42+'05'!F42+'06'!F42+'07'!F42+'08'!F42+'09'!F42+'10'!F42+'11'!F42+'12'!F42</f>
        <v>201528</v>
      </c>
      <c r="G42" s="95">
        <f>'01'!G42+'13'!G42+'02'!G42+'03'!G42+'04'!G42+'05'!G42+'06'!G42+'07'!G42+'08'!G42+'09'!G42+'10'!G42+'11'!G42+'12'!G42</f>
        <v>1410006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657143</v>
      </c>
      <c r="K42" s="95">
        <f>'01'!K42+'13'!K42+'02'!K42+'03'!K42+'04'!K42+'05'!K42+'06'!K42+'07'!K42+'08'!K42+'09'!K42+'10'!K42+'11'!K42+'12'!K42</f>
        <v>9015337</v>
      </c>
      <c r="L42" s="95">
        <f>'01'!L42+'13'!L42+'02'!L42+'03'!L42+'04'!L42+'05'!L42+'06'!L42+'07'!L42+'08'!L42+'09'!L42+'10'!L42+'11'!L42+'12'!L42</f>
        <v>430000</v>
      </c>
      <c r="M42" s="142">
        <f>IF($G$4=0,0,('01'!M42+'13'!M42+'02'!M42+'03'!M42+'04'!M42+'05'!M42+'06'!M42+'07'!M42+'08'!M42+'09'!M42+'10'!M42+'11'!M42+'12'!M42)/$G$4)</f>
        <v>2</v>
      </c>
      <c r="N42" s="96">
        <v>10601000</v>
      </c>
      <c r="O42" s="97">
        <f>IF(N42=0,N42,K42/N42)</f>
        <v>0.8504232619564192</v>
      </c>
      <c r="P42" s="98">
        <f t="shared" si="1"/>
        <v>563458.5625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13188120</v>
      </c>
      <c r="D43" s="95">
        <f>'01'!D43+'13'!D43+'02'!D43+'03'!D43+'04'!D43+'05'!D43+'06'!D43+'07'!D43+'08'!D43+'09'!D43+'10'!D43+'11'!D43+'12'!D43</f>
        <v>1195254</v>
      </c>
      <c r="E43" s="95">
        <f>'01'!E43+'13'!E43+'02'!E43+'03'!E43+'04'!E43+'05'!E43+'06'!E43+'07'!E43+'08'!E43+'09'!E43+'10'!E43+'11'!E43+'12'!E43</f>
        <v>3627228</v>
      </c>
      <c r="F43" s="95">
        <f>'01'!F43+'13'!F43+'02'!F43+'03'!F43+'04'!F43+'05'!F43+'06'!F43+'07'!F43+'08'!F43+'09'!F43+'10'!F43+'11'!F43+'12'!F43</f>
        <v>0</v>
      </c>
      <c r="G43" s="95">
        <f>'01'!G43+'13'!G43+'02'!G43+'03'!G43+'04'!G43+'05'!G43+'06'!G43+'07'!G43+'08'!G43+'09'!G43+'10'!G43+'11'!G43+'12'!G43</f>
        <v>2620771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1623158</v>
      </c>
      <c r="K43" s="95">
        <f>'01'!K43+'13'!K43+'02'!K43+'03'!K43+'04'!K43+'05'!K43+'06'!K43+'07'!K43+'08'!K43+'09'!K43+'10'!K43+'11'!K43+'12'!K43</f>
        <v>22254531</v>
      </c>
      <c r="L43" s="95">
        <f>'01'!L43+'13'!L43+'02'!L43+'03'!L43+'04'!L43+'05'!L43+'06'!L43+'07'!L43+'08'!L43+'09'!L43+'10'!L43+'11'!L43+'12'!L43</f>
        <v>954932</v>
      </c>
      <c r="M43" s="142">
        <f>IF($G$4=0,0,('01'!M43+'13'!M43+'02'!M43+'03'!M43+'04'!M43+'05'!M43+'06'!M43+'07'!M43+'08'!M43+'09'!M43+'10'!M43+'11'!M43+'12'!M43)/$G$4)</f>
        <v>5.875</v>
      </c>
      <c r="N43" s="96">
        <v>28979000</v>
      </c>
      <c r="O43" s="97">
        <f t="shared" si="0"/>
        <v>0.7679537251112875</v>
      </c>
      <c r="P43" s="98">
        <f t="shared" si="1"/>
        <v>473500.6595744681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36176751</v>
      </c>
      <c r="D44" s="95">
        <f>'01'!D44+'13'!D44+'02'!D44+'03'!D44+'04'!D44+'05'!D44+'06'!D44+'07'!D44+'08'!D44+'09'!D44+'10'!D44+'11'!D44+'12'!D44</f>
        <v>3253523</v>
      </c>
      <c r="E44" s="95">
        <f>'01'!E44+'13'!E44+'02'!E44+'03'!E44+'04'!E44+'05'!E44+'06'!E44+'07'!E44+'08'!E44+'09'!E44+'10'!E44+'11'!E44+'12'!E44</f>
        <v>9848483</v>
      </c>
      <c r="F44" s="95">
        <f>'01'!F44+'13'!F44+'02'!F44+'03'!F44+'04'!F44+'05'!F44+'06'!F44+'07'!F44+'08'!F44+'09'!F44+'10'!F44+'11'!F44+'12'!F44</f>
        <v>1027663</v>
      </c>
      <c r="G44" s="95">
        <f>'01'!G44+'13'!G44+'02'!G44+'03'!G44+'04'!G44+'05'!G44+'06'!G44+'07'!G44+'08'!G44+'09'!G44+'10'!G44+'11'!G44+'12'!G44</f>
        <v>3612232</v>
      </c>
      <c r="H44" s="95">
        <f>'01'!H44+'13'!H44+'02'!H44+'03'!H44+'04'!H44+'05'!H44+'06'!H44+'07'!H44+'08'!H44+'09'!H44+'10'!H44+'11'!H44+'12'!H44</f>
        <v>0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4288401</v>
      </c>
      <c r="K44" s="95">
        <f>'01'!K44+'13'!K44+'02'!K44+'03'!K44+'04'!K44+'05'!K44+'06'!K44+'07'!K44+'08'!K44+'09'!K44+'10'!K44+'11'!K44+'12'!K44</f>
        <v>58207053</v>
      </c>
      <c r="L44" s="95">
        <f>'01'!L44+'13'!L44+'02'!L44+'03'!L44+'04'!L44+'05'!L44+'06'!L44+'07'!L44+'08'!L44+'09'!L44+'10'!L44+'11'!L44+'12'!L44</f>
        <v>1177770</v>
      </c>
      <c r="M44" s="142">
        <f>IF($G$4=0,0,('01'!M44+'13'!M44+'02'!M44+'03'!M44+'04'!M44+'05'!M44+'06'!M44+'07'!M44+'08'!M44+'09'!M44+'10'!M44+'11'!M44+'12'!M44)/$G$4)</f>
        <v>17</v>
      </c>
      <c r="N44" s="96">
        <v>82555000</v>
      </c>
      <c r="O44" s="97">
        <f t="shared" si="0"/>
        <v>0.7050699897038338</v>
      </c>
      <c r="P44" s="98">
        <f t="shared" si="1"/>
        <v>427993.0367647059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74481821</v>
      </c>
      <c r="D45" s="95">
        <f>'01'!D45+'13'!D45+'02'!D45+'03'!D45+'04'!D45+'05'!D45+'06'!D45+'07'!D45+'08'!D45+'09'!D45+'10'!D45+'11'!D45+'12'!D45</f>
        <v>7873762</v>
      </c>
      <c r="E45" s="95">
        <f>'01'!E45+'13'!E45+'02'!E45+'03'!E45+'04'!E45+'05'!E45+'06'!E45+'07'!E45+'08'!E45+'09'!E45+'10'!E45+'11'!E45+'12'!E45</f>
        <v>18541121</v>
      </c>
      <c r="F45" s="95">
        <f>'01'!F45+'13'!F45+'02'!F45+'03'!F45+'04'!F45+'05'!F45+'06'!F45+'07'!F45+'08'!F45+'09'!F45+'10'!F45+'11'!F45+'12'!F45</f>
        <v>2976997</v>
      </c>
      <c r="G45" s="95">
        <f>'01'!G45+'13'!G45+'02'!G45+'03'!G45+'04'!G45+'05'!G45+'06'!G45+'07'!G45+'08'!G45+'09'!G45+'10'!G45+'11'!G45+'12'!G45</f>
        <v>2884048</v>
      </c>
      <c r="H45" s="95">
        <f>'01'!H45+'13'!H45+'02'!H45+'03'!H45+'04'!H45+'05'!H45+'06'!H45+'07'!H45+'08'!H45+'09'!H45+'10'!H45+'11'!H45+'12'!H45</f>
        <v>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8091541</v>
      </c>
      <c r="K45" s="95">
        <f>'01'!K45+'13'!K45+'02'!K45+'03'!K45+'04'!K45+'05'!K45+'06'!K45+'07'!K45+'08'!K45+'09'!K45+'10'!K45+'11'!K45+'12'!K45</f>
        <v>114849290</v>
      </c>
      <c r="L45" s="95">
        <f>'01'!L45+'13'!L45+'02'!L45+'03'!L45+'04'!L45+'05'!L45+'06'!L45+'07'!L45+'08'!L45+'09'!L45+'10'!L45+'11'!L45+'12'!L45</f>
        <v>5891353</v>
      </c>
      <c r="M45" s="142">
        <f>IF($G$4=0,0,('01'!M45+'13'!M45+'02'!M45+'03'!M45+'04'!M45+'05'!M45+'06'!M45+'07'!M45+'08'!M45+'09'!M45+'10'!M45+'11'!M45+'12'!M45)/$G$4)</f>
        <v>48.125</v>
      </c>
      <c r="N45" s="96">
        <v>225309000</v>
      </c>
      <c r="O45" s="97">
        <f t="shared" si="0"/>
        <v>0.50974124424679</v>
      </c>
      <c r="P45" s="98">
        <f t="shared" si="1"/>
        <v>298309.8441558442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261909740</v>
      </c>
      <c r="D46" s="95">
        <f>'01'!D46+'13'!D46+'02'!D46+'03'!D46+'04'!D46+'05'!D46+'06'!D46+'07'!D46+'08'!D46+'09'!D46+'10'!D46+'11'!D46+'12'!D46</f>
        <v>37130829</v>
      </c>
      <c r="E46" s="95">
        <f>'01'!E46+'13'!E46+'02'!E46+'03'!E46+'04'!E46+'05'!E46+'06'!E46+'07'!E46+'08'!E46+'09'!E46+'10'!E46+'11'!E46+'12'!E46</f>
        <v>38020583</v>
      </c>
      <c r="F46" s="95">
        <f>'01'!F46+'13'!F46+'02'!F46+'03'!F46+'04'!F46+'05'!F46+'06'!F46+'07'!F46+'08'!F46+'09'!F46+'10'!F46+'11'!F46+'12'!F46</f>
        <v>1988901</v>
      </c>
      <c r="G46" s="95">
        <f>'01'!G46+'13'!G46+'02'!G46+'03'!G46+'04'!G46+'05'!G46+'06'!G46+'07'!G46+'08'!G46+'09'!G46+'10'!G46+'11'!G46+'12'!G46</f>
        <v>55105433</v>
      </c>
      <c r="H46" s="95">
        <f>'01'!H46+'13'!H46+'02'!H46+'03'!H46+'04'!H46+'05'!H46+'06'!H46+'07'!H46+'08'!H46+'09'!H46+'10'!H46+'11'!H46+'12'!H46</f>
        <v>0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28318488</v>
      </c>
      <c r="K46" s="95">
        <f>'01'!K46+'13'!K46+'02'!K46+'03'!K46+'04'!K46+'05'!K46+'06'!K46+'07'!K46+'08'!K46+'09'!K46+'10'!K46+'11'!K46+'12'!K46</f>
        <v>422473974</v>
      </c>
      <c r="L46" s="95">
        <f>'01'!L46+'13'!L46+'02'!L46+'03'!L46+'04'!L46+'05'!L46+'06'!L46+'07'!L46+'08'!L46+'09'!L46+'10'!L46+'11'!L46+'12'!L46</f>
        <v>43108703</v>
      </c>
      <c r="M46" s="142">
        <f>IF($G$4=0,0,('01'!M46+'13'!M46+'02'!M46+'03'!M46+'04'!M46+'05'!M46+'06'!M46+'07'!M46+'08'!M46+'09'!M46+'10'!M46+'11'!M46+'12'!M46)/$G$4)</f>
        <v>337.25</v>
      </c>
      <c r="N46" s="96">
        <v>769660000</v>
      </c>
      <c r="O46" s="97">
        <f t="shared" si="0"/>
        <v>0.5489098744900346</v>
      </c>
      <c r="P46" s="98">
        <f t="shared" si="1"/>
        <v>156587.83320978502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390735420</v>
      </c>
      <c r="D47" s="141">
        <f t="shared" si="4"/>
        <v>49904784</v>
      </c>
      <c r="E47" s="141">
        <f t="shared" si="4"/>
        <v>71353671</v>
      </c>
      <c r="F47" s="141">
        <f t="shared" si="4"/>
        <v>6195089</v>
      </c>
      <c r="G47" s="141">
        <f t="shared" si="4"/>
        <v>65632490</v>
      </c>
      <c r="H47" s="141">
        <f t="shared" si="4"/>
        <v>0</v>
      </c>
      <c r="I47" s="141">
        <f t="shared" si="4"/>
        <v>0</v>
      </c>
      <c r="J47" s="141">
        <f t="shared" si="4"/>
        <v>42978731</v>
      </c>
      <c r="K47" s="141">
        <f t="shared" si="4"/>
        <v>626800185</v>
      </c>
      <c r="L47" s="141">
        <f t="shared" si="4"/>
        <v>51562758</v>
      </c>
      <c r="M47" s="143">
        <f>SUM(M40:M46)</f>
        <v>410.25</v>
      </c>
      <c r="N47" s="141">
        <f>SUM(N40:N46)</f>
        <v>1117104000</v>
      </c>
      <c r="O47" s="97">
        <f t="shared" si="0"/>
        <v>0.5610938507068276</v>
      </c>
      <c r="P47" s="98">
        <f t="shared" si="1"/>
        <v>190981.16544789763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451461060</v>
      </c>
      <c r="D48" s="141">
        <f t="shared" si="5"/>
        <v>49904784</v>
      </c>
      <c r="E48" s="141">
        <f t="shared" si="5"/>
        <v>71353671</v>
      </c>
      <c r="F48" s="141">
        <f t="shared" si="5"/>
        <v>6527009</v>
      </c>
      <c r="G48" s="141">
        <f t="shared" si="5"/>
        <v>67015984</v>
      </c>
      <c r="H48" s="141">
        <f t="shared" si="5"/>
        <v>1468380</v>
      </c>
      <c r="I48" s="141">
        <f t="shared" si="5"/>
        <v>0</v>
      </c>
      <c r="J48" s="141">
        <f t="shared" si="5"/>
        <v>47276157</v>
      </c>
      <c r="K48" s="141">
        <f t="shared" si="5"/>
        <v>695007045</v>
      </c>
      <c r="L48" s="141">
        <f t="shared" si="5"/>
        <v>57153955</v>
      </c>
      <c r="M48" s="143">
        <f>M32+M39+M47</f>
        <v>476.875</v>
      </c>
      <c r="N48" s="141">
        <f>N32+N39+N47</f>
        <v>1255896000</v>
      </c>
      <c r="O48" s="97">
        <f t="shared" si="0"/>
        <v>0.5533953806684629</v>
      </c>
      <c r="P48" s="98">
        <f t="shared" si="1"/>
        <v>182177.46920052424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3365477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232135</v>
      </c>
      <c r="K49" s="140">
        <f>'01'!K49+'13'!K49+'02'!K49+'03'!K49+'04'!K49+'05'!K49+'06'!K49+'07'!K49+'08'!K49+'09'!K49+'10'!K49+'11'!K49+'12'!K49</f>
        <v>3597612</v>
      </c>
      <c r="L49" s="140">
        <f>'01'!L49+'13'!L49+'02'!L49+'03'!L49+'04'!L49+'05'!L49+'06'!L49+'07'!L49+'08'!L49+'09'!L49+'10'!L49+'11'!L49+'12'!L49</f>
        <v>481195</v>
      </c>
      <c r="M49" s="142">
        <f>IF($G$4=0,0,('01'!M49+'13'!M49+'02'!M49+'03'!M49+'04'!M49+'05'!M49+'06'!M49+'07'!M49+'08'!M49+'09'!M49+'10'!M49+'11'!M49+'12'!M49)/$G$4)</f>
        <v>3.875</v>
      </c>
      <c r="N49" s="96">
        <v>8349000</v>
      </c>
      <c r="O49" s="97">
        <f t="shared" si="0"/>
        <v>0.43090334171757094</v>
      </c>
      <c r="P49" s="98">
        <f t="shared" si="1"/>
        <v>116052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454826537</v>
      </c>
      <c r="D50" s="141">
        <f t="shared" si="6"/>
        <v>49904784</v>
      </c>
      <c r="E50" s="141">
        <f t="shared" si="6"/>
        <v>71353671</v>
      </c>
      <c r="F50" s="141">
        <f t="shared" si="6"/>
        <v>6527009</v>
      </c>
      <c r="G50" s="141">
        <f t="shared" si="6"/>
        <v>67015984</v>
      </c>
      <c r="H50" s="141">
        <f t="shared" si="6"/>
        <v>1468380</v>
      </c>
      <c r="I50" s="141">
        <f t="shared" si="6"/>
        <v>0</v>
      </c>
      <c r="J50" s="141">
        <f t="shared" si="6"/>
        <v>47508292</v>
      </c>
      <c r="K50" s="141">
        <f t="shared" si="6"/>
        <v>698604657</v>
      </c>
      <c r="L50" s="141">
        <f t="shared" si="6"/>
        <v>57635150</v>
      </c>
      <c r="M50" s="143">
        <f>M48+M49</f>
        <v>480.75</v>
      </c>
      <c r="N50" s="141">
        <f>N48+N49</f>
        <v>1264245000</v>
      </c>
      <c r="O50" s="97">
        <f t="shared" si="0"/>
        <v>0.552586450411115</v>
      </c>
      <c r="P50" s="98">
        <f t="shared" si="1"/>
        <v>181644.47659906396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58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5" s="2" customFormat="1" ht="12.75">
      <c r="A55" s="54" t="s">
        <v>32</v>
      </c>
      <c r="B55" s="54">
        <f aca="true" t="shared" si="7" ref="B55:B74">IF(A55="","",VLOOKUP(A55,$A$12:$B$50,2,FALSE))</f>
        <v>83</v>
      </c>
      <c r="C55" s="55">
        <v>38936</v>
      </c>
      <c r="D55" s="55"/>
      <c r="E55" s="55"/>
      <c r="F55" s="55"/>
      <c r="G55" s="55"/>
      <c r="H55" s="55"/>
      <c r="I55" s="55"/>
      <c r="J55" s="55"/>
      <c r="K55" s="55"/>
      <c r="L55" s="55">
        <v>5690</v>
      </c>
      <c r="M55" s="56">
        <v>1</v>
      </c>
      <c r="N55" s="57"/>
      <c r="O55" s="43"/>
    </row>
    <row r="56" spans="1:15" s="2" customFormat="1" ht="12.75">
      <c r="A56" s="58" t="s">
        <v>62</v>
      </c>
      <c r="B56" s="58">
        <f t="shared" si="7"/>
        <v>119</v>
      </c>
      <c r="C56" s="59">
        <v>97152</v>
      </c>
      <c r="D56" s="59"/>
      <c r="E56" s="59">
        <v>25734</v>
      </c>
      <c r="F56" s="59">
        <v>11566</v>
      </c>
      <c r="G56" s="59"/>
      <c r="H56" s="59"/>
      <c r="I56" s="59"/>
      <c r="J56" s="59"/>
      <c r="K56" s="59"/>
      <c r="L56" s="59"/>
      <c r="M56" s="60">
        <v>1</v>
      </c>
      <c r="N56" s="57"/>
      <c r="O56" s="43"/>
    </row>
    <row r="57" spans="1:15" s="2" customFormat="1" ht="12.75">
      <c r="A57" s="58" t="s">
        <v>63</v>
      </c>
      <c r="B57" s="58">
        <f t="shared" si="7"/>
        <v>120</v>
      </c>
      <c r="C57" s="59">
        <v>230122</v>
      </c>
      <c r="D57" s="59"/>
      <c r="E57" s="59">
        <v>29623</v>
      </c>
      <c r="F57" s="59">
        <v>4294</v>
      </c>
      <c r="G57" s="59"/>
      <c r="H57" s="59"/>
      <c r="I57" s="59"/>
      <c r="J57" s="59"/>
      <c r="K57" s="59"/>
      <c r="L57" s="59"/>
      <c r="M57" s="60">
        <v>5</v>
      </c>
      <c r="N57" s="57"/>
      <c r="O57" s="43"/>
    </row>
    <row r="58" spans="1:15" s="2" customFormat="1" ht="12.75">
      <c r="A58" s="54" t="s">
        <v>32</v>
      </c>
      <c r="B58" s="55">
        <f t="shared" si="7"/>
        <v>83</v>
      </c>
      <c r="C58" s="55">
        <v>64285</v>
      </c>
      <c r="D58" s="55"/>
      <c r="E58" s="55"/>
      <c r="F58" s="55"/>
      <c r="G58" s="55"/>
      <c r="H58" s="55"/>
      <c r="I58" s="55"/>
      <c r="J58" s="55"/>
      <c r="K58" s="116"/>
      <c r="L58" s="55"/>
      <c r="M58" s="56">
        <v>1</v>
      </c>
      <c r="N58" s="117"/>
      <c r="O58" s="43"/>
    </row>
    <row r="59" spans="1:15" s="2" customFormat="1" ht="12.75">
      <c r="A59" s="58" t="s">
        <v>63</v>
      </c>
      <c r="B59" s="59">
        <f t="shared" si="7"/>
        <v>120</v>
      </c>
      <c r="C59" s="59">
        <v>196802</v>
      </c>
      <c r="D59" s="59"/>
      <c r="E59" s="59">
        <v>25287</v>
      </c>
      <c r="F59" s="59"/>
      <c r="G59" s="59">
        <v>24838</v>
      </c>
      <c r="H59" s="59"/>
      <c r="I59" s="59"/>
      <c r="J59" s="59"/>
      <c r="K59" s="118"/>
      <c r="L59" s="59"/>
      <c r="M59" s="60">
        <v>4</v>
      </c>
      <c r="N59" s="117"/>
      <c r="O59" s="43"/>
    </row>
    <row r="60" spans="1:15" s="2" customFormat="1" ht="12.75">
      <c r="A60" s="54" t="s">
        <v>40</v>
      </c>
      <c r="B60" s="55">
        <f t="shared" si="7"/>
        <v>89</v>
      </c>
      <c r="C60" s="55">
        <v>94333</v>
      </c>
      <c r="D60" s="55"/>
      <c r="E60" s="55"/>
      <c r="F60" s="55">
        <v>10476</v>
      </c>
      <c r="G60" s="55"/>
      <c r="H60" s="55"/>
      <c r="I60" s="55"/>
      <c r="J60" s="55"/>
      <c r="K60" s="116"/>
      <c r="L60" s="55"/>
      <c r="M60" s="56">
        <v>1</v>
      </c>
      <c r="N60" s="117"/>
      <c r="O60" s="43"/>
    </row>
    <row r="61" spans="1:15" s="2" customFormat="1" ht="12.75">
      <c r="A61" s="58" t="s">
        <v>63</v>
      </c>
      <c r="B61" s="59">
        <f t="shared" si="7"/>
        <v>120</v>
      </c>
      <c r="C61" s="59">
        <v>69239</v>
      </c>
      <c r="D61" s="59"/>
      <c r="E61" s="59">
        <v>18221</v>
      </c>
      <c r="F61" s="59">
        <v>3037</v>
      </c>
      <c r="G61" s="59">
        <v>8098</v>
      </c>
      <c r="H61" s="59"/>
      <c r="I61" s="59"/>
      <c r="J61" s="59"/>
      <c r="K61" s="118"/>
      <c r="L61" s="59"/>
      <c r="M61" s="60">
        <v>1</v>
      </c>
      <c r="N61" s="117"/>
      <c r="O61" s="43"/>
    </row>
    <row r="62" spans="1:15" s="2" customFormat="1" ht="12.75">
      <c r="A62" s="54" t="s">
        <v>33</v>
      </c>
      <c r="B62" s="55">
        <f t="shared" si="7"/>
        <v>84</v>
      </c>
      <c r="C62" s="55">
        <v>20691</v>
      </c>
      <c r="D62" s="55"/>
      <c r="E62" s="55"/>
      <c r="F62" s="55"/>
      <c r="G62" s="55"/>
      <c r="H62" s="55"/>
      <c r="I62" s="55"/>
      <c r="J62" s="55"/>
      <c r="K62" s="116"/>
      <c r="L62" s="55"/>
      <c r="M62" s="56">
        <v>1</v>
      </c>
      <c r="N62" s="117"/>
      <c r="O62" s="43"/>
    </row>
    <row r="63" spans="1:15" s="2" customFormat="1" ht="12.75">
      <c r="A63" s="58" t="s">
        <v>63</v>
      </c>
      <c r="B63" s="59">
        <f t="shared" si="7"/>
        <v>120</v>
      </c>
      <c r="C63" s="59">
        <v>279679</v>
      </c>
      <c r="D63" s="59"/>
      <c r="E63" s="59">
        <v>49474</v>
      </c>
      <c r="F63" s="59">
        <v>6074</v>
      </c>
      <c r="G63" s="59">
        <v>31656</v>
      </c>
      <c r="H63" s="59"/>
      <c r="I63" s="59"/>
      <c r="J63" s="59"/>
      <c r="K63" s="118"/>
      <c r="L63" s="59">
        <v>11428</v>
      </c>
      <c r="M63" s="60">
        <v>4</v>
      </c>
      <c r="N63" s="117"/>
      <c r="O63" s="43"/>
    </row>
    <row r="64" spans="1:15" s="2" customFormat="1" ht="12.75">
      <c r="A64" s="54" t="s">
        <v>33</v>
      </c>
      <c r="B64" s="55">
        <f t="shared" si="7"/>
        <v>84</v>
      </c>
      <c r="C64" s="55">
        <v>51605</v>
      </c>
      <c r="D64" s="55"/>
      <c r="E64" s="55"/>
      <c r="F64" s="55"/>
      <c r="G64" s="55"/>
      <c r="H64" s="55"/>
      <c r="I64" s="55"/>
      <c r="J64" s="55"/>
      <c r="K64" s="116"/>
      <c r="L64" s="55"/>
      <c r="M64" s="56">
        <v>1</v>
      </c>
      <c r="N64" s="117"/>
      <c r="O64" s="43"/>
    </row>
    <row r="65" spans="1:15" s="2" customFormat="1" ht="12.75">
      <c r="A65" s="58" t="s">
        <v>63</v>
      </c>
      <c r="B65" s="59">
        <f t="shared" si="7"/>
        <v>120</v>
      </c>
      <c r="C65" s="59">
        <v>117966</v>
      </c>
      <c r="D65" s="59"/>
      <c r="E65" s="59">
        <v>22611</v>
      </c>
      <c r="F65" s="59">
        <v>3277</v>
      </c>
      <c r="G65" s="59">
        <v>17476</v>
      </c>
      <c r="H65" s="59"/>
      <c r="I65" s="59"/>
      <c r="J65" s="59"/>
      <c r="K65" s="118"/>
      <c r="L65" s="59"/>
      <c r="M65" s="60">
        <v>2</v>
      </c>
      <c r="N65" s="117"/>
      <c r="O65" s="43"/>
    </row>
    <row r="66" spans="1:14" ht="12.75">
      <c r="A66" s="58" t="s">
        <v>33</v>
      </c>
      <c r="B66" s="59">
        <f t="shared" si="7"/>
        <v>84</v>
      </c>
      <c r="C66" s="55">
        <v>127301</v>
      </c>
      <c r="D66" s="55"/>
      <c r="E66" s="55"/>
      <c r="F66" s="55"/>
      <c r="G66" s="55"/>
      <c r="H66" s="55"/>
      <c r="I66" s="55"/>
      <c r="J66" s="55"/>
      <c r="K66" s="116"/>
      <c r="L66" s="55"/>
      <c r="M66" s="56">
        <v>2</v>
      </c>
      <c r="N66" s="158"/>
    </row>
    <row r="67" spans="1:14" ht="12.75">
      <c r="A67" s="54" t="s">
        <v>35</v>
      </c>
      <c r="B67" s="55">
        <f t="shared" si="7"/>
        <v>86</v>
      </c>
      <c r="C67" s="59">
        <v>110663</v>
      </c>
      <c r="D67" s="59"/>
      <c r="E67" s="59"/>
      <c r="F67" s="59"/>
      <c r="G67" s="59"/>
      <c r="H67" s="59"/>
      <c r="I67" s="59"/>
      <c r="J67" s="59"/>
      <c r="K67" s="118"/>
      <c r="L67" s="59"/>
      <c r="M67" s="60">
        <v>1</v>
      </c>
      <c r="N67" s="158"/>
    </row>
    <row r="68" spans="1:14" ht="12.75">
      <c r="A68" s="58" t="s">
        <v>63</v>
      </c>
      <c r="B68" s="59">
        <f t="shared" si="7"/>
        <v>120</v>
      </c>
      <c r="C68" s="59">
        <v>119483</v>
      </c>
      <c r="D68" s="59"/>
      <c r="E68" s="59">
        <v>15238</v>
      </c>
      <c r="F68" s="59"/>
      <c r="G68" s="59">
        <v>21643</v>
      </c>
      <c r="H68" s="59"/>
      <c r="I68" s="59"/>
      <c r="J68" s="59"/>
      <c r="K68" s="118"/>
      <c r="L68" s="59"/>
      <c r="M68" s="60">
        <v>2</v>
      </c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97"/>
      <c r="C76" s="197"/>
      <c r="D76" s="197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98"/>
      <c r="K77" s="198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95" t="s">
        <v>48</v>
      </c>
      <c r="K78" s="195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K2:L2"/>
    <mergeCell ref="B76:D76"/>
    <mergeCell ref="J77:K77"/>
    <mergeCell ref="J78:K78"/>
    <mergeCell ref="C7:D7"/>
    <mergeCell ref="K3:L3"/>
    <mergeCell ref="E4:F4"/>
    <mergeCell ref="A5:F5"/>
    <mergeCell ref="H5:P5"/>
    <mergeCell ref="A52:M52"/>
    <mergeCell ref="A53:A54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C13">
      <selection activeCell="M39" sqref="M39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Pálhalmai Országos Büntetés-végrehajtási Intézet</v>
      </c>
    </row>
    <row r="2" spans="1:10" ht="12.75">
      <c r="A2" s="3" t="s">
        <v>71</v>
      </c>
      <c r="H2" s="5" t="s">
        <v>0</v>
      </c>
      <c r="I2" s="181" t="s">
        <v>208</v>
      </c>
      <c r="J2" s="182"/>
    </row>
    <row r="3" spans="1:10" ht="12.75">
      <c r="A3" s="3"/>
      <c r="H3" s="5" t="s">
        <v>77</v>
      </c>
      <c r="I3" s="181" t="s">
        <v>209</v>
      </c>
      <c r="J3" s="182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4" t="s">
        <v>85</v>
      </c>
      <c r="B5" s="184"/>
      <c r="C5" s="184"/>
      <c r="D5" s="184"/>
      <c r="E5" s="184"/>
      <c r="F5" s="184"/>
      <c r="G5" s="7" t="s">
        <v>83</v>
      </c>
      <c r="H5" s="183" t="s">
        <v>196</v>
      </c>
      <c r="I5" s="183"/>
      <c r="J5" s="183"/>
      <c r="K5" s="183"/>
      <c r="L5" s="183"/>
      <c r="M5" s="183"/>
      <c r="N5" s="183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>
        <v>996000</v>
      </c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>
        <v>0</v>
      </c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>
        <v>0</v>
      </c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>
        <v>0</v>
      </c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>
        <v>0</v>
      </c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1148160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118775</v>
      </c>
      <c r="F22" s="95">
        <f>'01M'!F22+'13M'!F22+'02M'!F22+'03M'!F22+'04M'!F22+'05M'!F22+'06M'!F22+'07M'!F22+'08M'!F22+'09M'!F22+'10M'!F22+'11M'!F22+'12M'!F22</f>
        <v>75855</v>
      </c>
      <c r="G22" s="95">
        <f>'01M'!G22+'13M'!G22+'02M'!G22+'03M'!G22+'04M'!G22+'05M'!G22+'06M'!G22+'07M'!G22+'08M'!G22+'09M'!G22+'10M'!G22+'11M'!G22+'12M'!G22</f>
        <v>63624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1406414</v>
      </c>
      <c r="K22" s="142">
        <f>'01M'!K22+'13M'!K22+'02M'!K22+'03M'!K22+'04M'!K22+'05M'!K22+'06M'!K22+'07M'!K22+'08M'!K22+'09M'!K22+'10M'!K22+'11M'!K22+'12M'!K22</f>
        <v>0</v>
      </c>
      <c r="L22" s="96">
        <v>2374000</v>
      </c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88032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9107</v>
      </c>
      <c r="F23" s="95">
        <f>'01M'!F23+'13M'!F23+'02M'!F23+'03M'!F23+'04M'!F23+'05M'!F23+'06M'!F23+'07M'!F23+'08M'!F23+'09M'!F23+'10M'!F23+'11M'!F23+'12M'!F23</f>
        <v>3900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101039</v>
      </c>
      <c r="K23" s="142">
        <f>'01M'!K23+'13M'!K23+'02M'!K23+'03M'!K23+'04M'!K23+'05M'!K23+'06M'!K23+'07M'!K23+'08M'!K23+'09M'!K23+'10M'!K23+'11M'!K23+'12M'!K23</f>
        <v>0</v>
      </c>
      <c r="L23" s="96">
        <v>594000</v>
      </c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4765526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492987</v>
      </c>
      <c r="F24" s="95">
        <f>'01M'!F24+'13M'!F24+'02M'!F24+'03M'!F24+'04M'!F24+'05M'!F24+'06M'!F24+'07M'!F24+'08M'!F24+'09M'!F24+'10M'!F24+'11M'!F24+'12M'!F24</f>
        <v>232830</v>
      </c>
      <c r="G24" s="95">
        <f>'01M'!G24+'13M'!G24+'02M'!G24+'03M'!G24+'04M'!G24+'05M'!G24+'06M'!G24+'07M'!G24+'08M'!G24+'09M'!G24+'10M'!G24+'11M'!G24+'12M'!G24</f>
        <v>57669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5549012</v>
      </c>
      <c r="K24" s="142">
        <f>'01M'!K24+'13M'!K24+'02M'!K24+'03M'!K24+'04M'!K24+'05M'!K24+'06M'!K24+'07M'!K24+'08M'!K24+'09M'!K24+'10M'!K24+'11M'!K24+'12M'!K24</f>
        <v>0</v>
      </c>
      <c r="L24" s="96">
        <v>8559000</v>
      </c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7983209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829251</v>
      </c>
      <c r="F25" s="95">
        <f>'01M'!F25+'13M'!F25+'02M'!F25+'03M'!F25+'04M'!F25+'05M'!F25+'06M'!F25+'07M'!F25+'08M'!F25+'09M'!F25+'10M'!F25+'11M'!F25+'12M'!F25</f>
        <v>368940</v>
      </c>
      <c r="G25" s="95">
        <f>'01M'!G25+'13M'!G25+'02M'!G25+'03M'!G25+'04M'!G25+'05M'!G25+'06M'!G25+'07M'!G25+'08M'!G25+'09M'!G25+'10M'!G25+'11M'!G25+'12M'!G25</f>
        <v>442809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9624209</v>
      </c>
      <c r="K25" s="142">
        <f>'01M'!K25+'13M'!K25+'02M'!K25+'03M'!K25+'04M'!K25+'05M'!K25+'06M'!K25+'07M'!K25+'08M'!K25+'09M'!K25+'10M'!K25+'11M'!K25+'12M'!K25</f>
        <v>0</v>
      </c>
      <c r="L25" s="96">
        <v>15685000</v>
      </c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1499410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155112</v>
      </c>
      <c r="F26" s="95">
        <f>'01M'!F26+'13M'!F26+'02M'!F26+'03M'!F26+'04M'!F26+'05M'!F26+'06M'!F26+'07M'!F26+'08M'!F26+'09M'!F26+'10M'!F26+'11M'!F26+'12M'!F26</f>
        <v>80815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1735337</v>
      </c>
      <c r="K26" s="142">
        <f>'01M'!K26+'13M'!K26+'02M'!K26+'03M'!K26+'04M'!K26+'05M'!K26+'06M'!K26+'07M'!K26+'08M'!K26+'09M'!K26+'10M'!K26+'11M'!K26+'12M'!K26</f>
        <v>0</v>
      </c>
      <c r="L26" s="96">
        <v>3515000</v>
      </c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2763060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285836</v>
      </c>
      <c r="F27" s="95">
        <f>'01M'!F27+'13M'!F27+'02M'!F27+'03M'!F27+'04M'!F27+'05M'!F27+'06M'!F27+'07M'!F27+'08M'!F27+'09M'!F27+'10M'!F27+'11M'!F27+'12M'!F27</f>
        <v>101855</v>
      </c>
      <c r="G27" s="95">
        <f>'01M'!G27+'13M'!G27+'02M'!G27+'03M'!G27+'04M'!G27+'05M'!G27+'06M'!G27+'07M'!G27+'08M'!G27+'09M'!G27+'10M'!G27+'11M'!G27+'12M'!G27</f>
        <v>66408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3217159</v>
      </c>
      <c r="K27" s="142">
        <f>'01M'!K27+'13M'!K27+'02M'!K27+'03M'!K27+'04M'!K27+'05M'!K27+'06M'!K27+'07M'!K27+'08M'!K27+'09M'!K27+'10M'!K27+'11M'!K27+'12M'!K27</f>
        <v>0</v>
      </c>
      <c r="L27" s="96">
        <v>5114000</v>
      </c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>
        <v>0</v>
      </c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822446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85082</v>
      </c>
      <c r="F29" s="95">
        <f>'01M'!F29+'13M'!F29+'02M'!F29+'03M'!F29+'04M'!F29+'05M'!F29+'06M'!F29+'07M'!F29+'08M'!F29+'09M'!F29+'10M'!F29+'11M'!F29+'12M'!F29</f>
        <v>29250</v>
      </c>
      <c r="G29" s="95">
        <f>'01M'!G29+'13M'!G29+'02M'!G29+'03M'!G29+'04M'!G29+'05M'!G29+'06M'!G29+'07M'!G29+'08M'!G29+'09M'!G29+'10M'!G29+'11M'!G29+'12M'!G29</f>
        <v>32176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968954</v>
      </c>
      <c r="K29" s="142">
        <f>'01M'!K29+'13M'!K29+'02M'!K29+'03M'!K29+'04M'!K29+'05M'!K29+'06M'!K29+'07M'!K29+'08M'!K29+'09M'!K29+'10M'!K29+'11M'!K29+'12M'!K29</f>
        <v>0</v>
      </c>
      <c r="L29" s="96">
        <v>1508000</v>
      </c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2073418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214486</v>
      </c>
      <c r="F30" s="95">
        <f>'01M'!F30+'13M'!F30+'02M'!F30+'03M'!F30+'04M'!F30+'05M'!F30+'06M'!F30+'07M'!F30+'08M'!F30+'09M'!F30+'10M'!F30+'11M'!F30+'12M'!F30</f>
        <v>46800</v>
      </c>
      <c r="G30" s="95">
        <f>'01M'!G30+'13M'!G30+'02M'!G30+'03M'!G30+'04M'!G30+'05M'!G30+'06M'!G30+'07M'!G30+'08M'!G30+'09M'!G30+'10M'!G30+'11M'!G30+'12M'!G30</f>
        <v>146940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2481644</v>
      </c>
      <c r="K30" s="142">
        <f>'01M'!K30+'13M'!K30+'02M'!K30+'03M'!K30+'04M'!K30+'05M'!K30+'06M'!K30+'07M'!K30+'08M'!K30+'09M'!K30+'10M'!K30+'11M'!K30+'12M'!K30</f>
        <v>0</v>
      </c>
      <c r="L30" s="96">
        <v>4064000</v>
      </c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>
        <v>0</v>
      </c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21143261</v>
      </c>
      <c r="D32" s="141">
        <f t="shared" si="2"/>
        <v>0</v>
      </c>
      <c r="E32" s="141">
        <f t="shared" si="2"/>
        <v>2190636</v>
      </c>
      <c r="F32" s="141">
        <f t="shared" si="2"/>
        <v>940245</v>
      </c>
      <c r="G32" s="141">
        <f t="shared" si="2"/>
        <v>809626</v>
      </c>
      <c r="H32" s="141">
        <f t="shared" si="2"/>
        <v>0</v>
      </c>
      <c r="I32" s="141">
        <f t="shared" si="2"/>
        <v>0</v>
      </c>
      <c r="J32" s="141">
        <f t="shared" si="2"/>
        <v>25083768</v>
      </c>
      <c r="K32" s="143">
        <f>SUM(K12:K31)</f>
        <v>0</v>
      </c>
      <c r="L32" s="141">
        <f>SUM(L12:L31)</f>
        <v>42409000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>
        <v>0</v>
      </c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>
        <v>0</v>
      </c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2739146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283362</v>
      </c>
      <c r="F42" s="95">
        <f>'01M'!F42+'13M'!F42+'02M'!F42+'03M'!F42+'04M'!F42+'05M'!F42+'06M'!F42+'07M'!F42+'08M'!F42+'09M'!F42+'10M'!F42+'11M'!F42+'12M'!F42</f>
        <v>27300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3049808</v>
      </c>
      <c r="K42" s="142">
        <f>'01M'!K42+'13M'!K42+'02M'!K42+'03M'!K42+'04M'!K42+'05M'!K42+'06M'!K42+'07M'!K42+'08M'!K42+'09M'!K42+'10M'!K42+'11M'!K42+'12M'!K42</f>
        <v>0</v>
      </c>
      <c r="L42" s="96">
        <v>3239000</v>
      </c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6639029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686796</v>
      </c>
      <c r="F43" s="95">
        <f>'01M'!F43+'13M'!F43+'02M'!F43+'03M'!F43+'04M'!F43+'05M'!F43+'06M'!F43+'07M'!F43+'08M'!F43+'09M'!F43+'10M'!F43+'11M'!F43+'12M'!F43</f>
        <v>81900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7407725</v>
      </c>
      <c r="K43" s="142">
        <f>'01M'!K43+'13M'!K43+'02M'!K43+'03M'!K43+'04M'!K43+'05M'!K43+'06M'!K43+'07M'!K43+'08M'!K43+'09M'!K43+'10M'!K43+'11M'!K43+'12M'!K43</f>
        <v>0</v>
      </c>
      <c r="L43" s="96">
        <v>8855000</v>
      </c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17152240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1774369</v>
      </c>
      <c r="F44" s="95">
        <f>'01M'!F44+'13M'!F44+'02M'!F44+'03M'!F44+'04M'!F44+'05M'!F44+'06M'!F44+'07M'!F44+'08M'!F44+'09M'!F44+'10M'!F44+'11M'!F44+'12M'!F44</f>
        <v>232050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19158659</v>
      </c>
      <c r="K44" s="142">
        <f>'01M'!K44+'13M'!K44+'02M'!K44+'03M'!K44+'04M'!K44+'05M'!K44+'06M'!K44+'07M'!K44+'08M'!K44+'09M'!K44+'10M'!K44+'11M'!K44+'12M'!K44</f>
        <v>0</v>
      </c>
      <c r="L44" s="96">
        <v>24766500</v>
      </c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34917389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3621988</v>
      </c>
      <c r="F45" s="95">
        <f>'01M'!F45+'13M'!F45+'02M'!F45+'03M'!F45+'04M'!F45+'05M'!F45+'06M'!F45+'07M'!F45+'08M'!F45+'09M'!F45+'10M'!F45+'11M'!F45+'12M'!F45</f>
        <v>650260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39189637</v>
      </c>
      <c r="K45" s="142">
        <f>'01M'!K45+'13M'!K45+'02M'!K45+'03M'!K45+'04M'!K45+'05M'!K45+'06M'!K45+'07M'!K45+'08M'!K45+'09M'!K45+'10M'!K45+'11M'!K45+'12M'!K45</f>
        <v>0</v>
      </c>
      <c r="L45" s="96">
        <v>68845000</v>
      </c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134746203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13957277</v>
      </c>
      <c r="F46" s="95">
        <f>'01M'!F46+'13M'!F46+'02M'!F46+'03M'!F46+'04M'!F46+'05M'!F46+'06M'!F46+'07M'!F46+'08M'!F46+'09M'!F46+'10M'!F46+'11M'!F46+'12M'!F46</f>
        <v>4571932</v>
      </c>
      <c r="G46" s="95">
        <f>'01M'!G46+'13M'!G46+'02M'!G46+'03M'!G46+'04M'!G46+'05M'!G46+'06M'!G46+'07M'!G46+'08M'!G46+'09M'!G46+'10M'!G46+'11M'!G46+'12M'!G46</f>
        <v>0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153275412</v>
      </c>
      <c r="K46" s="142">
        <f>'01M'!K46+'13M'!K46+'02M'!K46+'03M'!K46+'04M'!K46+'05M'!K46+'06M'!K46+'07M'!K46+'08M'!K46+'09M'!K46+'10M'!K46+'11M'!K46+'12M'!K46</f>
        <v>0</v>
      </c>
      <c r="L46" s="96">
        <v>235176000</v>
      </c>
      <c r="M46" s="97">
        <f t="shared" si="0"/>
        <v>0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196194007</v>
      </c>
      <c r="D47" s="141">
        <f t="shared" si="4"/>
        <v>0</v>
      </c>
      <c r="E47" s="141">
        <f t="shared" si="4"/>
        <v>20323792</v>
      </c>
      <c r="F47" s="141">
        <f t="shared" si="4"/>
        <v>5563442</v>
      </c>
      <c r="G47" s="141">
        <f t="shared" si="4"/>
        <v>0</v>
      </c>
      <c r="H47" s="141">
        <f t="shared" si="4"/>
        <v>0</v>
      </c>
      <c r="I47" s="141">
        <f t="shared" si="4"/>
        <v>0</v>
      </c>
      <c r="J47" s="141">
        <f t="shared" si="4"/>
        <v>222081241</v>
      </c>
      <c r="K47" s="143">
        <f>SUM(K40:K46)</f>
        <v>0</v>
      </c>
      <c r="L47" s="141">
        <f>SUM(L40:L46)</f>
        <v>340881500</v>
      </c>
      <c r="M47" s="97">
        <f t="shared" si="0"/>
        <v>0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217337268</v>
      </c>
      <c r="D48" s="141">
        <f t="shared" si="5"/>
        <v>0</v>
      </c>
      <c r="E48" s="141">
        <f t="shared" si="5"/>
        <v>22514428</v>
      </c>
      <c r="F48" s="141">
        <f t="shared" si="5"/>
        <v>6503687</v>
      </c>
      <c r="G48" s="141">
        <f t="shared" si="5"/>
        <v>809626</v>
      </c>
      <c r="H48" s="141">
        <f t="shared" si="5"/>
        <v>0</v>
      </c>
      <c r="I48" s="141">
        <f t="shared" si="5"/>
        <v>0</v>
      </c>
      <c r="J48" s="141">
        <f t="shared" si="5"/>
        <v>247165009</v>
      </c>
      <c r="K48" s="143">
        <f>K32+K39+K47</f>
        <v>0</v>
      </c>
      <c r="L48" s="141">
        <f>L32+L39+L47</f>
        <v>383290500</v>
      </c>
      <c r="M48" s="97">
        <f t="shared" si="0"/>
        <v>0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1220536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125981</v>
      </c>
      <c r="F49" s="95">
        <f>'01M'!F49+'13M'!F49+'02M'!F49+'03M'!F49+'04M'!F49+'05M'!F49+'06M'!F49+'07M'!F49+'08M'!F49+'09M'!F49+'10M'!F49+'11M'!F49+'12M'!F49</f>
        <v>46508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1393025</v>
      </c>
      <c r="K49" s="142">
        <f>'01M'!K49+'13M'!K49+'02M'!K49+'03M'!K49+'04M'!K49+'05M'!K49+'06M'!K49+'07M'!K49+'08M'!K49+'09M'!K49+'10M'!K49+'11M'!K49+'12M'!K49</f>
        <v>0</v>
      </c>
      <c r="L49" s="96">
        <v>2553000</v>
      </c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218557804</v>
      </c>
      <c r="D50" s="141">
        <f t="shared" si="6"/>
        <v>0</v>
      </c>
      <c r="E50" s="141">
        <f t="shared" si="6"/>
        <v>22640409</v>
      </c>
      <c r="F50" s="141">
        <f t="shared" si="6"/>
        <v>6550195</v>
      </c>
      <c r="G50" s="141">
        <f t="shared" si="6"/>
        <v>809626</v>
      </c>
      <c r="H50" s="141">
        <f t="shared" si="6"/>
        <v>0</v>
      </c>
      <c r="I50" s="141">
        <f t="shared" si="6"/>
        <v>0</v>
      </c>
      <c r="J50" s="141">
        <f t="shared" si="6"/>
        <v>248558034</v>
      </c>
      <c r="K50" s="143">
        <f>K48+K49</f>
        <v>0</v>
      </c>
      <c r="L50" s="141">
        <f>L48+L49</f>
        <v>385843500</v>
      </c>
      <c r="M50" s="97">
        <f t="shared" si="0"/>
        <v>0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94"/>
      <c r="M52" s="158"/>
      <c r="N52" s="159"/>
    </row>
    <row r="53" spans="1:14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58"/>
      <c r="N53" s="159"/>
    </row>
    <row r="54" spans="1:14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6" s="46" customFormat="1" ht="12.75">
      <c r="A55" s="54" t="s">
        <v>32</v>
      </c>
      <c r="B55" s="55">
        <f aca="true" t="shared" si="7" ref="B55:B74">IF(A55="","",VLOOKUP(A55,$A$12:$B$50,2,FALSE))</f>
        <v>83</v>
      </c>
      <c r="C55" s="55">
        <v>11291</v>
      </c>
      <c r="D55" s="55"/>
      <c r="E55" s="55">
        <v>1168</v>
      </c>
      <c r="F55" s="55"/>
      <c r="G55" s="55"/>
      <c r="H55" s="55"/>
      <c r="I55" s="55"/>
      <c r="J55" s="128"/>
      <c r="K55" s="55">
        <v>10</v>
      </c>
      <c r="L55" s="56">
        <v>19</v>
      </c>
      <c r="M55" s="129"/>
      <c r="N55" s="112"/>
      <c r="O55" s="114"/>
      <c r="P55" s="130"/>
    </row>
    <row r="56" spans="1:16" s="46" customFormat="1" ht="12.75">
      <c r="A56" s="58" t="s">
        <v>62</v>
      </c>
      <c r="B56" s="59">
        <f t="shared" si="7"/>
        <v>119</v>
      </c>
      <c r="C56" s="59">
        <v>38991</v>
      </c>
      <c r="D56" s="59"/>
      <c r="E56" s="59">
        <v>4034</v>
      </c>
      <c r="F56" s="59"/>
      <c r="G56" s="59"/>
      <c r="H56" s="59"/>
      <c r="I56" s="59"/>
      <c r="J56" s="131"/>
      <c r="K56" s="59">
        <v>9</v>
      </c>
      <c r="L56" s="60">
        <v>19</v>
      </c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 t="shared" si="7"/>
        <v>120</v>
      </c>
      <c r="C57" s="59">
        <v>68760</v>
      </c>
      <c r="D57" s="59"/>
      <c r="E57" s="59">
        <v>7112</v>
      </c>
      <c r="F57" s="59"/>
      <c r="G57" s="59"/>
      <c r="H57" s="59"/>
      <c r="I57" s="59"/>
      <c r="J57" s="131"/>
      <c r="K57" s="59">
        <v>9</v>
      </c>
      <c r="L57" s="60">
        <v>19</v>
      </c>
      <c r="M57" s="129"/>
      <c r="N57" s="112"/>
      <c r="O57" s="114"/>
      <c r="P57" s="130"/>
    </row>
    <row r="58" spans="1:16" s="2" customFormat="1" ht="12.75">
      <c r="A58" s="58" t="s">
        <v>63</v>
      </c>
      <c r="B58" s="59">
        <f t="shared" si="7"/>
        <v>120</v>
      </c>
      <c r="C58" s="59">
        <v>7813</v>
      </c>
      <c r="D58" s="59"/>
      <c r="E58" s="59">
        <v>808</v>
      </c>
      <c r="F58" s="59"/>
      <c r="G58" s="59"/>
      <c r="H58" s="59"/>
      <c r="I58" s="59"/>
      <c r="J58" s="59"/>
      <c r="K58" s="59">
        <v>5</v>
      </c>
      <c r="L58" s="60">
        <v>19</v>
      </c>
      <c r="M58" s="129"/>
      <c r="N58" s="112"/>
      <c r="O58" s="132"/>
      <c r="P58" s="43"/>
    </row>
    <row r="59" spans="1:16" s="46" customFormat="1" ht="12.75">
      <c r="A59" s="54" t="s">
        <v>32</v>
      </c>
      <c r="B59" s="55">
        <f t="shared" si="7"/>
        <v>83</v>
      </c>
      <c r="C59" s="55">
        <v>18642</v>
      </c>
      <c r="D59" s="55"/>
      <c r="E59" s="55">
        <v>1929</v>
      </c>
      <c r="F59" s="55"/>
      <c r="G59" s="55"/>
      <c r="H59" s="55"/>
      <c r="I59" s="55"/>
      <c r="J59" s="128"/>
      <c r="K59" s="55">
        <v>13</v>
      </c>
      <c r="L59" s="56">
        <v>22</v>
      </c>
      <c r="M59" s="129"/>
      <c r="N59" s="112"/>
      <c r="O59" s="114"/>
      <c r="P59" s="130"/>
    </row>
    <row r="60" spans="1:16" s="46" customFormat="1" ht="12.75">
      <c r="A60" s="58" t="s">
        <v>63</v>
      </c>
      <c r="B60" s="59">
        <f t="shared" si="7"/>
        <v>120</v>
      </c>
      <c r="C60" s="59">
        <v>21698</v>
      </c>
      <c r="D60" s="59"/>
      <c r="E60" s="59">
        <v>2245</v>
      </c>
      <c r="F60" s="59"/>
      <c r="G60" s="59"/>
      <c r="H60" s="59"/>
      <c r="I60" s="59"/>
      <c r="J60" s="131"/>
      <c r="K60" s="59">
        <v>13</v>
      </c>
      <c r="L60" s="56">
        <v>22</v>
      </c>
      <c r="M60" s="129"/>
      <c r="N60" s="112"/>
      <c r="O60" s="114"/>
      <c r="P60" s="130"/>
    </row>
    <row r="61" spans="1:16" s="46" customFormat="1" ht="12.75">
      <c r="A61" s="58" t="s">
        <v>63</v>
      </c>
      <c r="B61" s="59">
        <f t="shared" si="7"/>
        <v>120</v>
      </c>
      <c r="C61" s="59">
        <v>18467</v>
      </c>
      <c r="D61" s="59"/>
      <c r="E61" s="59">
        <v>1910</v>
      </c>
      <c r="F61" s="59"/>
      <c r="G61" s="59"/>
      <c r="H61" s="59"/>
      <c r="I61" s="59"/>
      <c r="J61" s="131"/>
      <c r="K61" s="59">
        <v>9</v>
      </c>
      <c r="L61" s="56">
        <v>22</v>
      </c>
      <c r="M61" s="129"/>
      <c r="N61" s="112"/>
      <c r="O61" s="114"/>
      <c r="P61" s="130"/>
    </row>
    <row r="62" spans="1:16" s="46" customFormat="1" ht="12.75">
      <c r="A62" s="58" t="s">
        <v>63</v>
      </c>
      <c r="B62" s="59">
        <f t="shared" si="7"/>
        <v>120</v>
      </c>
      <c r="C62" s="59">
        <v>28487</v>
      </c>
      <c r="D62" s="59"/>
      <c r="E62" s="59">
        <v>2947</v>
      </c>
      <c r="F62" s="59"/>
      <c r="G62" s="59">
        <v>16166</v>
      </c>
      <c r="H62" s="59"/>
      <c r="I62" s="59"/>
      <c r="J62" s="131"/>
      <c r="K62" s="59">
        <v>10</v>
      </c>
      <c r="L62" s="56">
        <v>22</v>
      </c>
      <c r="M62" s="129"/>
      <c r="N62" s="112"/>
      <c r="O62" s="114"/>
      <c r="P62" s="130"/>
    </row>
    <row r="63" spans="1:16" s="2" customFormat="1" ht="12.75">
      <c r="A63" s="58" t="s">
        <v>63</v>
      </c>
      <c r="B63" s="59">
        <f t="shared" si="7"/>
        <v>120</v>
      </c>
      <c r="C63" s="59">
        <v>11414</v>
      </c>
      <c r="D63" s="59"/>
      <c r="E63" s="59">
        <v>1181</v>
      </c>
      <c r="F63" s="59"/>
      <c r="G63" s="59"/>
      <c r="H63" s="59"/>
      <c r="I63" s="59"/>
      <c r="J63" s="59"/>
      <c r="K63" s="59">
        <v>7</v>
      </c>
      <c r="L63" s="56">
        <v>22</v>
      </c>
      <c r="M63" s="129"/>
      <c r="N63" s="112"/>
      <c r="O63" s="132"/>
      <c r="P63" s="43"/>
    </row>
    <row r="64" spans="1:16" s="46" customFormat="1" ht="12.75">
      <c r="A64" s="54" t="s">
        <v>40</v>
      </c>
      <c r="B64" s="55">
        <f t="shared" si="7"/>
        <v>89</v>
      </c>
      <c r="C64" s="55">
        <v>30395</v>
      </c>
      <c r="D64" s="55"/>
      <c r="E64" s="55">
        <v>3144</v>
      </c>
      <c r="F64" s="55"/>
      <c r="G64" s="55"/>
      <c r="H64" s="55"/>
      <c r="I64" s="55"/>
      <c r="J64" s="128"/>
      <c r="K64" s="55">
        <v>11</v>
      </c>
      <c r="L64" s="56">
        <v>21</v>
      </c>
      <c r="M64" s="129"/>
      <c r="N64" s="112"/>
      <c r="O64" s="114"/>
      <c r="P64" s="130"/>
    </row>
    <row r="65" spans="1:16" s="46" customFormat="1" ht="12.75">
      <c r="A65" s="58" t="s">
        <v>63</v>
      </c>
      <c r="B65" s="59">
        <f t="shared" si="7"/>
        <v>120</v>
      </c>
      <c r="C65" s="59">
        <v>28593</v>
      </c>
      <c r="D65" s="59"/>
      <c r="E65" s="59">
        <v>2958</v>
      </c>
      <c r="F65" s="59"/>
      <c r="G65" s="59"/>
      <c r="H65" s="59"/>
      <c r="I65" s="59"/>
      <c r="J65" s="131"/>
      <c r="K65" s="59">
        <v>11</v>
      </c>
      <c r="L65" s="60">
        <v>21</v>
      </c>
      <c r="M65" s="129"/>
      <c r="N65" s="112"/>
      <c r="O65" s="114"/>
      <c r="P65" s="130"/>
    </row>
    <row r="66" spans="1:16" s="46" customFormat="1" ht="13.5" customHeight="1">
      <c r="A66" s="54" t="s">
        <v>33</v>
      </c>
      <c r="B66" s="55">
        <f t="shared" si="7"/>
        <v>84</v>
      </c>
      <c r="C66" s="55">
        <v>6000</v>
      </c>
      <c r="D66" s="55"/>
      <c r="E66" s="55">
        <v>621</v>
      </c>
      <c r="F66" s="55"/>
      <c r="G66" s="55"/>
      <c r="H66" s="55"/>
      <c r="I66" s="55"/>
      <c r="J66" s="128"/>
      <c r="K66" s="55">
        <v>6</v>
      </c>
      <c r="L66" s="56">
        <v>20</v>
      </c>
      <c r="M66" s="129"/>
      <c r="N66" s="112"/>
      <c r="O66" s="114"/>
      <c r="P66" s="130"/>
    </row>
    <row r="67" spans="1:16" s="46" customFormat="1" ht="12.75">
      <c r="A67" s="58" t="s">
        <v>63</v>
      </c>
      <c r="B67" s="59">
        <f t="shared" si="7"/>
        <v>120</v>
      </c>
      <c r="C67" s="59">
        <v>109710</v>
      </c>
      <c r="D67" s="59"/>
      <c r="E67" s="59">
        <v>11348</v>
      </c>
      <c r="F67" s="59"/>
      <c r="G67" s="59"/>
      <c r="H67" s="59"/>
      <c r="I67" s="59"/>
      <c r="J67" s="131"/>
      <c r="K67" s="59">
        <v>10</v>
      </c>
      <c r="L67" s="60">
        <v>20</v>
      </c>
      <c r="M67" s="129"/>
      <c r="N67" s="112"/>
      <c r="O67" s="114"/>
      <c r="P67" s="130"/>
    </row>
    <row r="68" spans="1:16" s="46" customFormat="1" ht="12.75">
      <c r="A68" s="54" t="s">
        <v>33</v>
      </c>
      <c r="B68" s="55">
        <f t="shared" si="7"/>
        <v>84</v>
      </c>
      <c r="C68" s="55">
        <v>14965</v>
      </c>
      <c r="D68" s="55"/>
      <c r="E68" s="55">
        <v>1548</v>
      </c>
      <c r="F68" s="55"/>
      <c r="G68" s="55"/>
      <c r="H68" s="55"/>
      <c r="I68" s="55"/>
      <c r="J68" s="128"/>
      <c r="K68" s="55">
        <v>10</v>
      </c>
      <c r="L68" s="56">
        <v>22</v>
      </c>
      <c r="M68" s="129"/>
      <c r="N68" s="112"/>
      <c r="O68" s="114"/>
      <c r="P68" s="130"/>
    </row>
    <row r="69" spans="1:16" s="46" customFormat="1" ht="12.75">
      <c r="A69" s="58" t="s">
        <v>63</v>
      </c>
      <c r="B69" s="59">
        <f t="shared" si="7"/>
        <v>120</v>
      </c>
      <c r="C69" s="59">
        <v>46783</v>
      </c>
      <c r="D69" s="59"/>
      <c r="E69" s="59">
        <v>4840</v>
      </c>
      <c r="F69" s="59"/>
      <c r="G69" s="59"/>
      <c r="H69" s="59"/>
      <c r="I69" s="59"/>
      <c r="J69" s="131"/>
      <c r="K69" s="59">
        <v>10</v>
      </c>
      <c r="L69" s="60">
        <v>22</v>
      </c>
      <c r="M69" s="129"/>
      <c r="N69" s="112"/>
      <c r="O69" s="114"/>
      <c r="P69" s="130"/>
    </row>
    <row r="70" spans="1:14" ht="12.75">
      <c r="A70" s="58" t="s">
        <v>33</v>
      </c>
      <c r="B70" s="59">
        <f t="shared" si="7"/>
        <v>84</v>
      </c>
      <c r="C70" s="55">
        <v>44478</v>
      </c>
      <c r="D70" s="55"/>
      <c r="E70" s="55">
        <v>4601</v>
      </c>
      <c r="F70" s="55"/>
      <c r="G70" s="55"/>
      <c r="H70" s="55"/>
      <c r="I70" s="55"/>
      <c r="J70" s="128"/>
      <c r="K70" s="55">
        <v>16</v>
      </c>
      <c r="L70" s="56">
        <v>22</v>
      </c>
      <c r="M70" s="158"/>
      <c r="N70" s="159"/>
    </row>
    <row r="71" spans="1:14" ht="12.75">
      <c r="A71" s="54" t="s">
        <v>35</v>
      </c>
      <c r="B71" s="55">
        <f t="shared" si="7"/>
        <v>86</v>
      </c>
      <c r="C71" s="59">
        <v>33133</v>
      </c>
      <c r="D71" s="59"/>
      <c r="E71" s="59">
        <v>3428</v>
      </c>
      <c r="F71" s="59"/>
      <c r="G71" s="59"/>
      <c r="H71" s="59"/>
      <c r="I71" s="59"/>
      <c r="J71" s="131"/>
      <c r="K71" s="59">
        <v>17</v>
      </c>
      <c r="L71" s="60">
        <v>22</v>
      </c>
      <c r="M71" s="158"/>
      <c r="N71" s="159"/>
    </row>
    <row r="72" spans="1:14" ht="12.75">
      <c r="A72" s="58" t="s">
        <v>63</v>
      </c>
      <c r="B72" s="59">
        <f t="shared" si="7"/>
        <v>120</v>
      </c>
      <c r="C72" s="59">
        <v>45345</v>
      </c>
      <c r="D72" s="59"/>
      <c r="E72" s="59">
        <v>4691</v>
      </c>
      <c r="F72" s="59"/>
      <c r="G72" s="59"/>
      <c r="H72" s="59"/>
      <c r="I72" s="59"/>
      <c r="J72" s="131"/>
      <c r="K72" s="59">
        <v>11</v>
      </c>
      <c r="L72" s="60">
        <v>22</v>
      </c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97"/>
      <c r="C76" s="197"/>
      <c r="D76" s="197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98"/>
      <c r="I77" s="198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95" t="s">
        <v>48</v>
      </c>
      <c r="I78" s="195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H78:I78"/>
    <mergeCell ref="H5:N5"/>
    <mergeCell ref="A5:F5"/>
    <mergeCell ref="A52:L52"/>
    <mergeCell ref="A53:A54"/>
    <mergeCell ref="K53:L53"/>
    <mergeCell ref="I2:J2"/>
    <mergeCell ref="I3:J3"/>
    <mergeCell ref="B76:D76"/>
    <mergeCell ref="H77:I77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9">
      <selection activeCell="E43" sqref="E4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 t="s">
        <v>208</v>
      </c>
      <c r="I2" s="182"/>
    </row>
    <row r="3" spans="1:9" ht="12.75">
      <c r="A3" s="3"/>
      <c r="G3" s="5" t="s">
        <v>77</v>
      </c>
      <c r="H3" s="181" t="s">
        <v>209</v>
      </c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86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131684</v>
      </c>
      <c r="D22" s="41"/>
      <c r="E22" s="41">
        <v>13622</v>
      </c>
      <c r="F22" s="41">
        <v>11700</v>
      </c>
      <c r="G22" s="41"/>
      <c r="H22" s="41"/>
      <c r="I22" s="41"/>
      <c r="J22" s="42">
        <f t="shared" si="0"/>
        <v>157006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34586</v>
      </c>
      <c r="D23" s="41"/>
      <c r="E23" s="41">
        <v>3578</v>
      </c>
      <c r="F23" s="41">
        <v>1950</v>
      </c>
      <c r="G23" s="41"/>
      <c r="H23" s="41"/>
      <c r="I23" s="41"/>
      <c r="J23" s="42">
        <f t="shared" si="0"/>
        <v>40114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545815</v>
      </c>
      <c r="D24" s="41"/>
      <c r="E24" s="41">
        <v>56464</v>
      </c>
      <c r="F24" s="41">
        <v>31200</v>
      </c>
      <c r="G24" s="41"/>
      <c r="H24" s="41"/>
      <c r="I24" s="41"/>
      <c r="J24" s="42">
        <f t="shared" si="0"/>
        <v>633479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894239</v>
      </c>
      <c r="D25" s="41"/>
      <c r="E25" s="41">
        <v>92507</v>
      </c>
      <c r="F25" s="41">
        <v>44850</v>
      </c>
      <c r="G25" s="41"/>
      <c r="H25" s="41"/>
      <c r="I25" s="41"/>
      <c r="J25" s="42">
        <f t="shared" si="0"/>
        <v>1031596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174824</v>
      </c>
      <c r="D26" s="41"/>
      <c r="E26" s="41">
        <v>18085</v>
      </c>
      <c r="F26" s="41">
        <v>32065</v>
      </c>
      <c r="G26" s="41"/>
      <c r="H26" s="41"/>
      <c r="I26" s="41"/>
      <c r="J26" s="42">
        <f t="shared" si="0"/>
        <v>224974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309957</v>
      </c>
      <c r="D27" s="41"/>
      <c r="E27" s="41">
        <v>32065</v>
      </c>
      <c r="F27" s="41">
        <v>13650</v>
      </c>
      <c r="G27" s="41"/>
      <c r="H27" s="41"/>
      <c r="I27" s="41"/>
      <c r="J27" s="42">
        <f t="shared" si="0"/>
        <v>355672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93542</v>
      </c>
      <c r="D29" s="41"/>
      <c r="E29" s="41">
        <v>9677</v>
      </c>
      <c r="F29" s="41">
        <v>3900</v>
      </c>
      <c r="G29" s="41"/>
      <c r="H29" s="41"/>
      <c r="I29" s="41"/>
      <c r="J29" s="42">
        <f t="shared" si="0"/>
        <v>107119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277964</v>
      </c>
      <c r="D30" s="41"/>
      <c r="E30" s="41">
        <v>28755</v>
      </c>
      <c r="F30" s="41">
        <v>7800</v>
      </c>
      <c r="G30" s="41"/>
      <c r="H30" s="41"/>
      <c r="I30" s="41"/>
      <c r="J30" s="42">
        <f t="shared" si="0"/>
        <v>314519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2462611</v>
      </c>
      <c r="D32" s="45">
        <f>SUM(D12:D31)</f>
        <v>0</v>
      </c>
      <c r="E32" s="45">
        <f t="shared" si="1"/>
        <v>254753</v>
      </c>
      <c r="F32" s="45">
        <f t="shared" si="1"/>
        <v>147115</v>
      </c>
      <c r="G32" s="45">
        <v>103932</v>
      </c>
      <c r="H32" s="45">
        <f t="shared" si="1"/>
        <v>0</v>
      </c>
      <c r="I32" s="45">
        <f t="shared" si="1"/>
        <v>0</v>
      </c>
      <c r="J32" s="42">
        <f t="shared" si="0"/>
        <v>2968411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460439</v>
      </c>
      <c r="D42" s="41"/>
      <c r="E42" s="41">
        <v>47632</v>
      </c>
      <c r="F42" s="41">
        <v>3900</v>
      </c>
      <c r="G42" s="41"/>
      <c r="H42" s="41"/>
      <c r="I42" s="41"/>
      <c r="J42" s="42">
        <f t="shared" si="0"/>
        <v>511971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773933</v>
      </c>
      <c r="D43" s="41"/>
      <c r="E43" s="41">
        <v>80062</v>
      </c>
      <c r="F43" s="41">
        <v>11700</v>
      </c>
      <c r="G43" s="41"/>
      <c r="H43" s="41"/>
      <c r="I43" s="41"/>
      <c r="J43" s="42">
        <f t="shared" si="0"/>
        <v>865695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2156349</v>
      </c>
      <c r="D44" s="41"/>
      <c r="E44" s="41">
        <v>223071</v>
      </c>
      <c r="F44" s="41">
        <v>33150</v>
      </c>
      <c r="G44" s="41"/>
      <c r="H44" s="41"/>
      <c r="I44" s="41"/>
      <c r="J44" s="42">
        <f t="shared" si="0"/>
        <v>2412570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3961437</v>
      </c>
      <c r="D45" s="41"/>
      <c r="E45" s="41">
        <v>409804</v>
      </c>
      <c r="F45" s="41">
        <v>105300</v>
      </c>
      <c r="G45" s="41"/>
      <c r="H45" s="41"/>
      <c r="I45" s="41"/>
      <c r="J45" s="42">
        <f t="shared" si="0"/>
        <v>4476541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14840122</v>
      </c>
      <c r="D46" s="41"/>
      <c r="E46" s="41">
        <v>1535185</v>
      </c>
      <c r="F46" s="41">
        <v>649350</v>
      </c>
      <c r="G46" s="41"/>
      <c r="H46" s="41"/>
      <c r="I46" s="41"/>
      <c r="J46" s="42">
        <f t="shared" si="0"/>
        <v>17024657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22192280</v>
      </c>
      <c r="D47" s="45">
        <f>SUM(D40:D46)</f>
        <v>0</v>
      </c>
      <c r="E47" s="45">
        <f t="shared" si="3"/>
        <v>2295754</v>
      </c>
      <c r="F47" s="45">
        <f t="shared" si="3"/>
        <v>803400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25291434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24654891</v>
      </c>
      <c r="D48" s="45">
        <f>D32+D39+D47</f>
        <v>0</v>
      </c>
      <c r="E48" s="45">
        <f t="shared" si="4"/>
        <v>2550507</v>
      </c>
      <c r="F48" s="45">
        <f t="shared" si="4"/>
        <v>950515</v>
      </c>
      <c r="G48" s="45">
        <f t="shared" si="4"/>
        <v>103932</v>
      </c>
      <c r="H48" s="45">
        <f t="shared" si="4"/>
        <v>0</v>
      </c>
      <c r="I48" s="45">
        <f t="shared" si="4"/>
        <v>0</v>
      </c>
      <c r="J48" s="42">
        <f t="shared" si="0"/>
        <v>28259845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155616</v>
      </c>
      <c r="D49" s="49"/>
      <c r="E49" s="49">
        <v>16099</v>
      </c>
      <c r="F49" s="49">
        <v>7800</v>
      </c>
      <c r="G49" s="49"/>
      <c r="H49" s="49"/>
      <c r="I49" s="49"/>
      <c r="J49" s="42">
        <f t="shared" si="0"/>
        <v>179515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24810507</v>
      </c>
      <c r="D50" s="45">
        <f>D48+D49</f>
        <v>0</v>
      </c>
      <c r="E50" s="45">
        <f t="shared" si="5"/>
        <v>2566606</v>
      </c>
      <c r="F50" s="45">
        <f t="shared" si="5"/>
        <v>958315</v>
      </c>
      <c r="G50" s="45">
        <f t="shared" si="5"/>
        <v>103932</v>
      </c>
      <c r="H50" s="45">
        <f t="shared" si="5"/>
        <v>0</v>
      </c>
      <c r="I50" s="45">
        <f t="shared" si="5"/>
        <v>0</v>
      </c>
      <c r="J50" s="42">
        <f t="shared" si="0"/>
        <v>28439360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32</v>
      </c>
      <c r="B55" s="55">
        <f>IF(A55="","",VLOOKUP(A55,$A$12:$B$50,2,FALSE))</f>
        <v>83</v>
      </c>
      <c r="C55" s="55">
        <v>11291</v>
      </c>
      <c r="D55" s="55"/>
      <c r="E55" s="55">
        <v>1168</v>
      </c>
      <c r="F55" s="55"/>
      <c r="G55" s="55"/>
      <c r="H55" s="55"/>
      <c r="I55" s="55"/>
      <c r="J55" s="128"/>
      <c r="K55" s="55">
        <v>10</v>
      </c>
      <c r="L55" s="56">
        <v>19</v>
      </c>
      <c r="M55" s="129"/>
      <c r="N55" s="112"/>
      <c r="O55" s="114"/>
      <c r="P55" s="130"/>
    </row>
    <row r="56" spans="1:16" s="46" customFormat="1" ht="12.75">
      <c r="A56" s="58" t="s">
        <v>62</v>
      </c>
      <c r="B56" s="59">
        <f>IF(A56="","",VLOOKUP(A56,$A$12:$B$50,2,FALSE))</f>
        <v>119</v>
      </c>
      <c r="C56" s="59">
        <v>38991</v>
      </c>
      <c r="D56" s="59"/>
      <c r="E56" s="59">
        <v>4034</v>
      </c>
      <c r="F56" s="59"/>
      <c r="G56" s="59"/>
      <c r="H56" s="59"/>
      <c r="I56" s="59"/>
      <c r="J56" s="131"/>
      <c r="K56" s="59">
        <v>9</v>
      </c>
      <c r="L56" s="60">
        <v>19</v>
      </c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v>68760</v>
      </c>
      <c r="D57" s="59"/>
      <c r="E57" s="59">
        <v>7112</v>
      </c>
      <c r="F57" s="59"/>
      <c r="G57" s="59"/>
      <c r="H57" s="59"/>
      <c r="I57" s="59"/>
      <c r="J57" s="131"/>
      <c r="K57" s="59">
        <v>9</v>
      </c>
      <c r="L57" s="60">
        <v>19</v>
      </c>
      <c r="M57" s="129"/>
      <c r="N57" s="112"/>
      <c r="O57" s="114"/>
      <c r="P57" s="130"/>
    </row>
    <row r="58" spans="1:16" ht="12.75">
      <c r="A58" s="58" t="s">
        <v>63</v>
      </c>
      <c r="B58" s="59">
        <f>IF(A58="","",VLOOKUP(A58,$A$12:$B$50,2,FALSE))</f>
        <v>120</v>
      </c>
      <c r="C58" s="59">
        <v>7813</v>
      </c>
      <c r="D58" s="59"/>
      <c r="E58" s="59">
        <v>808</v>
      </c>
      <c r="F58" s="59"/>
      <c r="G58" s="59"/>
      <c r="H58" s="59"/>
      <c r="I58" s="59"/>
      <c r="J58" s="59"/>
      <c r="K58" s="59">
        <v>5</v>
      </c>
      <c r="L58" s="60">
        <v>19</v>
      </c>
      <c r="M58" s="129"/>
      <c r="N58" s="112"/>
      <c r="O58" s="132"/>
      <c r="P58" s="43"/>
    </row>
    <row r="60" spans="1:6" ht="12.75">
      <c r="A60" s="61" t="s">
        <v>21</v>
      </c>
      <c r="B60" s="169" t="s">
        <v>219</v>
      </c>
      <c r="C60" s="169"/>
      <c r="D60" s="169"/>
      <c r="E60" s="169"/>
      <c r="F60" s="62"/>
    </row>
    <row r="61" spans="8:9" ht="12.75">
      <c r="H61" s="168" t="s">
        <v>210</v>
      </c>
      <c r="I61" s="168"/>
    </row>
    <row r="62" spans="8:9" ht="12.75">
      <c r="H62" s="167" t="s">
        <v>48</v>
      </c>
      <c r="I62" s="167"/>
    </row>
  </sheetData>
  <sheetProtection/>
  <mergeCells count="10">
    <mergeCell ref="H2:I2"/>
    <mergeCell ref="H3:I3"/>
    <mergeCell ref="B60:E60"/>
    <mergeCell ref="H61:I61"/>
    <mergeCell ref="K53:L53"/>
    <mergeCell ref="A52:L52"/>
    <mergeCell ref="H62:I62"/>
    <mergeCell ref="A5:E5"/>
    <mergeCell ref="G5:J5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0">
      <selection activeCell="M41" sqref="M4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87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208084</v>
      </c>
      <c r="D22" s="41"/>
      <c r="E22" s="41"/>
      <c r="F22" s="41"/>
      <c r="G22" s="41"/>
      <c r="H22" s="41"/>
      <c r="I22" s="41"/>
      <c r="J22" s="41"/>
      <c r="K22" s="42">
        <f t="shared" si="0"/>
        <v>208084</v>
      </c>
      <c r="L22" s="41"/>
      <c r="M22" s="41">
        <v>6</v>
      </c>
      <c r="N22" s="41">
        <v>1</v>
      </c>
      <c r="O22" s="2"/>
      <c r="P22" s="2"/>
      <c r="Q22" s="2"/>
      <c r="R22" s="2"/>
      <c r="S22" s="2"/>
      <c r="T22" s="2"/>
      <c r="U22" s="2"/>
    </row>
    <row r="23" spans="1:15" ht="12.75">
      <c r="A23" s="39" t="s">
        <v>39</v>
      </c>
      <c r="B23" s="40">
        <v>82</v>
      </c>
      <c r="C23" s="41">
        <v>59633</v>
      </c>
      <c r="D23" s="41"/>
      <c r="E23" s="41"/>
      <c r="F23" s="41"/>
      <c r="G23" s="41"/>
      <c r="H23" s="41"/>
      <c r="I23" s="41"/>
      <c r="J23" s="41"/>
      <c r="K23" s="42">
        <f t="shared" si="0"/>
        <v>59633</v>
      </c>
      <c r="L23" s="41"/>
      <c r="M23" s="41">
        <v>1</v>
      </c>
      <c r="N23" s="41">
        <v>3</v>
      </c>
      <c r="O23" s="2" t="s">
        <v>211</v>
      </c>
    </row>
    <row r="24" spans="1:15" ht="12.75">
      <c r="A24" s="39" t="s">
        <v>32</v>
      </c>
      <c r="B24" s="40">
        <v>83</v>
      </c>
      <c r="C24" s="41">
        <v>654038</v>
      </c>
      <c r="D24" s="41"/>
      <c r="E24" s="41"/>
      <c r="F24" s="41"/>
      <c r="G24" s="41"/>
      <c r="H24" s="41"/>
      <c r="I24" s="41"/>
      <c r="J24" s="41"/>
      <c r="K24" s="42">
        <f t="shared" si="0"/>
        <v>654038</v>
      </c>
      <c r="L24" s="41"/>
      <c r="M24" s="41">
        <v>13</v>
      </c>
      <c r="N24" s="41">
        <v>2</v>
      </c>
      <c r="O24" s="2" t="s">
        <v>212</v>
      </c>
    </row>
    <row r="25" spans="1:15" ht="12.75">
      <c r="A25" s="39" t="s">
        <v>33</v>
      </c>
      <c r="B25" s="40">
        <v>84</v>
      </c>
      <c r="C25" s="41">
        <v>1066586</v>
      </c>
      <c r="D25" s="41"/>
      <c r="E25" s="41"/>
      <c r="F25" s="41"/>
      <c r="G25" s="41"/>
      <c r="H25" s="41"/>
      <c r="I25" s="41"/>
      <c r="J25" s="41"/>
      <c r="K25" s="42">
        <f t="shared" si="0"/>
        <v>1066586</v>
      </c>
      <c r="L25" s="41"/>
      <c r="M25" s="41">
        <v>20</v>
      </c>
      <c r="N25" s="41">
        <v>8</v>
      </c>
      <c r="O25" s="2" t="s">
        <v>213</v>
      </c>
    </row>
    <row r="26" spans="1:15" ht="12.75">
      <c r="A26" s="39" t="s">
        <v>34</v>
      </c>
      <c r="B26" s="40">
        <v>85</v>
      </c>
      <c r="C26" s="41">
        <v>79685</v>
      </c>
      <c r="D26" s="41"/>
      <c r="E26" s="41"/>
      <c r="F26" s="41"/>
      <c r="G26" s="41"/>
      <c r="H26" s="41"/>
      <c r="I26" s="41"/>
      <c r="J26" s="41"/>
      <c r="K26" s="42">
        <f t="shared" si="0"/>
        <v>79685</v>
      </c>
      <c r="L26" s="41"/>
      <c r="M26" s="41">
        <v>1</v>
      </c>
      <c r="N26" s="41">
        <v>13</v>
      </c>
      <c r="O26" s="2" t="s">
        <v>214</v>
      </c>
    </row>
    <row r="27" spans="1:15" ht="12.75">
      <c r="A27" s="39" t="s">
        <v>35</v>
      </c>
      <c r="B27" s="40">
        <v>86</v>
      </c>
      <c r="C27" s="41">
        <v>505434</v>
      </c>
      <c r="D27" s="41"/>
      <c r="E27" s="41"/>
      <c r="F27" s="41"/>
      <c r="G27" s="41"/>
      <c r="H27" s="41"/>
      <c r="I27" s="41"/>
      <c r="J27" s="41"/>
      <c r="K27" s="42">
        <f t="shared" si="0"/>
        <v>505434</v>
      </c>
      <c r="L27" s="41"/>
      <c r="M27" s="41">
        <v>7</v>
      </c>
      <c r="N27" s="41">
        <v>6</v>
      </c>
      <c r="O27" s="2" t="s">
        <v>215</v>
      </c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>
        <v>7</v>
      </c>
      <c r="O28" s="2" t="s">
        <v>216</v>
      </c>
    </row>
    <row r="29" spans="1:15" ht="12.75">
      <c r="A29" s="39" t="s">
        <v>37</v>
      </c>
      <c r="B29" s="40">
        <v>88</v>
      </c>
      <c r="C29" s="41">
        <v>184990</v>
      </c>
      <c r="D29" s="41"/>
      <c r="E29" s="41"/>
      <c r="F29" s="41"/>
      <c r="G29" s="41"/>
      <c r="H29" s="41"/>
      <c r="I29" s="41"/>
      <c r="J29" s="41"/>
      <c r="K29" s="42">
        <f t="shared" si="0"/>
        <v>184990</v>
      </c>
      <c r="L29" s="41"/>
      <c r="M29" s="41">
        <v>4</v>
      </c>
      <c r="N29" s="41">
        <v>1</v>
      </c>
      <c r="O29" s="2" t="s">
        <v>217</v>
      </c>
    </row>
    <row r="30" spans="1:15" ht="12.75">
      <c r="A30" s="39" t="s">
        <v>40</v>
      </c>
      <c r="B30" s="40">
        <v>89</v>
      </c>
      <c r="C30" s="41">
        <v>342948</v>
      </c>
      <c r="D30" s="41"/>
      <c r="E30" s="41"/>
      <c r="F30" s="41"/>
      <c r="G30" s="41"/>
      <c r="H30" s="41"/>
      <c r="I30" s="41"/>
      <c r="J30" s="41"/>
      <c r="K30" s="42">
        <f t="shared" si="0"/>
        <v>342948</v>
      </c>
      <c r="L30" s="41"/>
      <c r="M30" s="41">
        <v>3</v>
      </c>
      <c r="N30" s="41">
        <v>4</v>
      </c>
      <c r="O30" s="2" t="s">
        <v>218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3101398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3101398</v>
      </c>
      <c r="L32" s="45">
        <f>SUM(L12:L31)</f>
        <v>0</v>
      </c>
      <c r="M32" s="45">
        <f>SUM(M12:M31)</f>
        <v>55</v>
      </c>
      <c r="N32" s="45">
        <f>SUM(N12:N31)</f>
        <v>45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591468</v>
      </c>
      <c r="D42" s="41"/>
      <c r="E42" s="41"/>
      <c r="F42" s="41"/>
      <c r="G42" s="41"/>
      <c r="H42" s="41"/>
      <c r="I42" s="41"/>
      <c r="J42" s="41"/>
      <c r="K42" s="42">
        <f t="shared" si="0"/>
        <v>591468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1082014</v>
      </c>
      <c r="D43" s="41"/>
      <c r="E43" s="41"/>
      <c r="F43" s="41"/>
      <c r="G43" s="41"/>
      <c r="H43" s="41"/>
      <c r="I43" s="41"/>
      <c r="J43" s="41"/>
      <c r="K43" s="42">
        <f t="shared" si="0"/>
        <v>1082014</v>
      </c>
      <c r="L43" s="41"/>
      <c r="M43" s="41">
        <v>5</v>
      </c>
      <c r="N43" s="41">
        <v>6</v>
      </c>
    </row>
    <row r="44" spans="1:14" ht="12.75">
      <c r="A44" s="48" t="s">
        <v>61</v>
      </c>
      <c r="B44" s="40">
        <v>115</v>
      </c>
      <c r="C44" s="41">
        <v>3268013</v>
      </c>
      <c r="D44" s="41"/>
      <c r="E44" s="41"/>
      <c r="F44" s="41"/>
      <c r="G44" s="41"/>
      <c r="H44" s="41"/>
      <c r="I44" s="41"/>
      <c r="J44" s="41"/>
      <c r="K44" s="42">
        <f t="shared" si="0"/>
        <v>3268013</v>
      </c>
      <c r="L44" s="41"/>
      <c r="M44" s="41">
        <v>17</v>
      </c>
      <c r="N44" s="41">
        <v>17</v>
      </c>
    </row>
    <row r="45" spans="1:14" ht="12.75">
      <c r="A45" s="48" t="s">
        <v>62</v>
      </c>
      <c r="B45" s="40">
        <v>119</v>
      </c>
      <c r="C45" s="41">
        <v>6092011</v>
      </c>
      <c r="D45" s="41"/>
      <c r="E45" s="41"/>
      <c r="F45" s="41"/>
      <c r="G45" s="41"/>
      <c r="H45" s="41"/>
      <c r="I45" s="41"/>
      <c r="J45" s="41"/>
      <c r="K45" s="42">
        <f t="shared" si="0"/>
        <v>6092011</v>
      </c>
      <c r="L45" s="41"/>
      <c r="M45" s="41">
        <v>46</v>
      </c>
      <c r="N45" s="41">
        <v>54</v>
      </c>
    </row>
    <row r="46" spans="1:14" ht="12.75">
      <c r="A46" s="48" t="s">
        <v>63</v>
      </c>
      <c r="B46" s="40">
        <v>120</v>
      </c>
      <c r="C46" s="41">
        <v>20873714</v>
      </c>
      <c r="D46" s="41"/>
      <c r="E46" s="41"/>
      <c r="F46" s="41"/>
      <c r="G46" s="41"/>
      <c r="H46" s="41"/>
      <c r="I46" s="41"/>
      <c r="J46" s="41"/>
      <c r="K46" s="42">
        <f t="shared" si="0"/>
        <v>20873714</v>
      </c>
      <c r="L46" s="41"/>
      <c r="M46" s="41">
        <v>314</v>
      </c>
      <c r="N46" s="41">
        <v>366</v>
      </c>
    </row>
    <row r="47" spans="1:14" ht="12.75">
      <c r="A47" s="44" t="s">
        <v>74</v>
      </c>
      <c r="B47" s="45">
        <v>121</v>
      </c>
      <c r="C47" s="45">
        <f>SUM(C40:C46)</f>
        <v>31907220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31907220</v>
      </c>
      <c r="L47" s="45">
        <f>SUM(L40:L46)</f>
        <v>0</v>
      </c>
      <c r="M47" s="45">
        <f>SUM(M40:M46)</f>
        <v>384</v>
      </c>
      <c r="N47" s="45">
        <f>SUM(N40:N46)</f>
        <v>445</v>
      </c>
    </row>
    <row r="48" spans="1:14" ht="12.75">
      <c r="A48" s="44" t="s">
        <v>119</v>
      </c>
      <c r="B48" s="45">
        <v>152</v>
      </c>
      <c r="C48" s="45">
        <f>C32+C39+C47</f>
        <v>35008618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35008618</v>
      </c>
      <c r="L48" s="45">
        <f>L32+L39+L47</f>
        <v>0</v>
      </c>
      <c r="M48" s="45">
        <f>M32+M39+M47</f>
        <v>439</v>
      </c>
      <c r="N48" s="45">
        <f>N32+N39+N47</f>
        <v>490</v>
      </c>
    </row>
    <row r="49" spans="1:14" ht="12.75">
      <c r="A49" s="44" t="s">
        <v>51</v>
      </c>
      <c r="B49" s="45">
        <v>158</v>
      </c>
      <c r="C49" s="49">
        <v>256430</v>
      </c>
      <c r="D49" s="49"/>
      <c r="E49" s="49"/>
      <c r="F49" s="49"/>
      <c r="G49" s="49"/>
      <c r="H49" s="49"/>
      <c r="I49" s="49"/>
      <c r="J49" s="49"/>
      <c r="K49" s="42">
        <f t="shared" si="0"/>
        <v>256430</v>
      </c>
      <c r="L49" s="49"/>
      <c r="M49" s="49">
        <v>4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35265048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35265048</v>
      </c>
      <c r="L50" s="45">
        <f>L48+L49</f>
        <v>0</v>
      </c>
      <c r="M50" s="45">
        <f>M48+M49</f>
        <v>443</v>
      </c>
      <c r="N50" s="45">
        <f>N48+N49</f>
        <v>491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 t="s">
        <v>219</v>
      </c>
      <c r="C60" s="169"/>
      <c r="D60" s="169"/>
      <c r="E60" s="62"/>
    </row>
    <row r="61" spans="10:11" ht="12.75">
      <c r="J61" s="168" t="s">
        <v>210</v>
      </c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0">
      <selection activeCell="B60" sqref="B60:E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 t="s">
        <v>208</v>
      </c>
      <c r="I2" s="182"/>
    </row>
    <row r="3" spans="1:9" ht="12.75">
      <c r="A3" s="3"/>
      <c r="G3" s="5" t="s">
        <v>77</v>
      </c>
      <c r="H3" s="181" t="s">
        <v>209</v>
      </c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164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60344</v>
      </c>
      <c r="D22" s="41"/>
      <c r="E22" s="41">
        <v>6243</v>
      </c>
      <c r="F22" s="41"/>
      <c r="G22" s="41"/>
      <c r="H22" s="41"/>
      <c r="I22" s="41"/>
      <c r="J22" s="42">
        <f t="shared" si="0"/>
        <v>66587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17294</v>
      </c>
      <c r="D23" s="41"/>
      <c r="E23" s="41">
        <v>1789</v>
      </c>
      <c r="F23" s="41"/>
      <c r="G23" s="41"/>
      <c r="H23" s="41"/>
      <c r="I23" s="41"/>
      <c r="J23" s="42">
        <f t="shared" si="0"/>
        <v>19083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189671</v>
      </c>
      <c r="D24" s="41"/>
      <c r="E24" s="41">
        <v>19621</v>
      </c>
      <c r="F24" s="41"/>
      <c r="G24" s="41"/>
      <c r="H24" s="41"/>
      <c r="I24" s="41"/>
      <c r="J24" s="42">
        <f t="shared" si="0"/>
        <v>209292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276480</v>
      </c>
      <c r="D25" s="41"/>
      <c r="E25" s="41">
        <v>31998</v>
      </c>
      <c r="F25" s="41"/>
      <c r="G25" s="41"/>
      <c r="H25" s="41"/>
      <c r="I25" s="41"/>
      <c r="J25" s="42">
        <f t="shared" si="0"/>
        <v>308478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23109</v>
      </c>
      <c r="D26" s="41"/>
      <c r="E26" s="41">
        <v>2391</v>
      </c>
      <c r="F26" s="41"/>
      <c r="G26" s="41"/>
      <c r="H26" s="41"/>
      <c r="I26" s="41"/>
      <c r="J26" s="42">
        <f t="shared" si="0"/>
        <v>25500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146576</v>
      </c>
      <c r="D27" s="41"/>
      <c r="E27" s="41">
        <v>15163</v>
      </c>
      <c r="F27" s="41"/>
      <c r="G27" s="41"/>
      <c r="H27" s="41"/>
      <c r="I27" s="41"/>
      <c r="J27" s="42">
        <f t="shared" si="0"/>
        <v>161739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53647</v>
      </c>
      <c r="D29" s="41"/>
      <c r="E29" s="41">
        <v>5550</v>
      </c>
      <c r="F29" s="41"/>
      <c r="G29" s="41"/>
      <c r="H29" s="41"/>
      <c r="I29" s="41"/>
      <c r="J29" s="42">
        <f t="shared" si="0"/>
        <v>59197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99455</v>
      </c>
      <c r="D30" s="41"/>
      <c r="E30" s="41">
        <v>10283</v>
      </c>
      <c r="F30" s="41"/>
      <c r="G30" s="41"/>
      <c r="H30" s="41"/>
      <c r="I30" s="41"/>
      <c r="J30" s="42">
        <f t="shared" si="0"/>
        <v>109738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866576</v>
      </c>
      <c r="D32" s="45">
        <f>SUM(D12:D31)</f>
        <v>0</v>
      </c>
      <c r="E32" s="45">
        <f t="shared" si="1"/>
        <v>93038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959614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171526</v>
      </c>
      <c r="D42" s="41"/>
      <c r="E42" s="41">
        <v>17744</v>
      </c>
      <c r="F42" s="41"/>
      <c r="G42" s="41"/>
      <c r="H42" s="41"/>
      <c r="I42" s="41"/>
      <c r="J42" s="42">
        <f t="shared" si="0"/>
        <v>189270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313784</v>
      </c>
      <c r="D43" s="41"/>
      <c r="E43" s="41">
        <v>32460</v>
      </c>
      <c r="F43" s="41"/>
      <c r="G43" s="41"/>
      <c r="H43" s="41"/>
      <c r="I43" s="41"/>
      <c r="J43" s="42">
        <f t="shared" si="0"/>
        <v>346244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947724</v>
      </c>
      <c r="D44" s="41"/>
      <c r="E44" s="41">
        <v>98040</v>
      </c>
      <c r="F44" s="41"/>
      <c r="G44" s="41"/>
      <c r="H44" s="41"/>
      <c r="I44" s="41"/>
      <c r="J44" s="42">
        <f t="shared" si="0"/>
        <v>1045764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1766683</v>
      </c>
      <c r="D45" s="41"/>
      <c r="E45" s="41">
        <v>182760</v>
      </c>
      <c r="F45" s="41"/>
      <c r="G45" s="41"/>
      <c r="H45" s="41"/>
      <c r="I45" s="41"/>
      <c r="J45" s="42">
        <f t="shared" si="0"/>
        <v>1949443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6053477</v>
      </c>
      <c r="D46" s="41"/>
      <c r="E46" s="41">
        <v>644629</v>
      </c>
      <c r="F46" s="41"/>
      <c r="G46" s="41"/>
      <c r="H46" s="41"/>
      <c r="I46" s="41"/>
      <c r="J46" s="42">
        <f t="shared" si="0"/>
        <v>6698106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9253194</v>
      </c>
      <c r="D47" s="45">
        <f>SUM(D40:D46)</f>
        <v>0</v>
      </c>
      <c r="E47" s="45">
        <f t="shared" si="3"/>
        <v>975633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10228827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10119770</v>
      </c>
      <c r="D48" s="45">
        <f>D32+D39+D47</f>
        <v>0</v>
      </c>
      <c r="E48" s="45">
        <f t="shared" si="4"/>
        <v>1068671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11188441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10119770</v>
      </c>
      <c r="D50" s="45">
        <f>D48+D49</f>
        <v>0</v>
      </c>
      <c r="E50" s="45">
        <f t="shared" si="5"/>
        <v>1068671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11188441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 t="s">
        <v>219</v>
      </c>
      <c r="C60" s="169"/>
      <c r="D60" s="169"/>
      <c r="E60" s="169"/>
      <c r="F60" s="62"/>
    </row>
    <row r="61" spans="8:9" ht="12.75">
      <c r="H61" s="168" t="s">
        <v>210</v>
      </c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8">
      <selection activeCell="E61" sqref="E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88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430310</v>
      </c>
      <c r="D22" s="41"/>
      <c r="E22" s="41"/>
      <c r="F22" s="41"/>
      <c r="G22" s="41"/>
      <c r="H22" s="41"/>
      <c r="I22" s="41"/>
      <c r="J22" s="41">
        <v>33671</v>
      </c>
      <c r="K22" s="42">
        <f t="shared" si="0"/>
        <v>463981</v>
      </c>
      <c r="L22" s="41">
        <v>59962</v>
      </c>
      <c r="M22" s="41">
        <v>6</v>
      </c>
      <c r="N22" s="41">
        <v>1</v>
      </c>
      <c r="O22" s="2"/>
      <c r="P22" s="2"/>
      <c r="Q22" s="2"/>
      <c r="R22" s="2"/>
      <c r="S22" s="2"/>
      <c r="T22" s="2"/>
      <c r="U22" s="2"/>
    </row>
    <row r="23" spans="1:15" ht="12.75">
      <c r="A23" s="39" t="s">
        <v>39</v>
      </c>
      <c r="B23" s="40">
        <v>82</v>
      </c>
      <c r="C23" s="41">
        <v>124661</v>
      </c>
      <c r="D23" s="41"/>
      <c r="E23" s="41"/>
      <c r="F23" s="41"/>
      <c r="G23" s="41"/>
      <c r="H23" s="41"/>
      <c r="I23" s="41"/>
      <c r="J23" s="41">
        <v>24240</v>
      </c>
      <c r="K23" s="42">
        <f t="shared" si="0"/>
        <v>148901</v>
      </c>
      <c r="L23" s="41"/>
      <c r="M23" s="41">
        <v>1</v>
      </c>
      <c r="N23" s="41">
        <v>3</v>
      </c>
      <c r="O23" s="2" t="s">
        <v>211</v>
      </c>
    </row>
    <row r="24" spans="1:15" ht="12.75">
      <c r="A24" s="39" t="s">
        <v>32</v>
      </c>
      <c r="B24" s="40">
        <v>83</v>
      </c>
      <c r="C24" s="41">
        <v>1926161</v>
      </c>
      <c r="D24" s="41"/>
      <c r="E24" s="41"/>
      <c r="F24" s="41"/>
      <c r="G24" s="41">
        <v>39600</v>
      </c>
      <c r="H24" s="41">
        <v>44920</v>
      </c>
      <c r="I24" s="41"/>
      <c r="J24" s="41">
        <v>344618</v>
      </c>
      <c r="K24" s="42">
        <f t="shared" si="0"/>
        <v>2355299</v>
      </c>
      <c r="L24" s="41">
        <v>151767</v>
      </c>
      <c r="M24" s="41">
        <v>17</v>
      </c>
      <c r="N24" s="41">
        <v>2</v>
      </c>
      <c r="O24" s="2" t="s">
        <v>212</v>
      </c>
    </row>
    <row r="25" spans="1:15" ht="12.75">
      <c r="A25" s="39" t="s">
        <v>33</v>
      </c>
      <c r="B25" s="40">
        <v>84</v>
      </c>
      <c r="C25" s="41">
        <v>3075371</v>
      </c>
      <c r="D25" s="41"/>
      <c r="E25" s="41"/>
      <c r="F25" s="41"/>
      <c r="G25" s="41">
        <v>80000</v>
      </c>
      <c r="H25" s="41">
        <v>102887</v>
      </c>
      <c r="I25" s="41"/>
      <c r="J25" s="41">
        <v>480470</v>
      </c>
      <c r="K25" s="42">
        <f t="shared" si="0"/>
        <v>3738728</v>
      </c>
      <c r="L25" s="41">
        <v>287195</v>
      </c>
      <c r="M25" s="41">
        <v>22</v>
      </c>
      <c r="N25" s="41">
        <v>8</v>
      </c>
      <c r="O25" s="2" t="s">
        <v>213</v>
      </c>
    </row>
    <row r="26" spans="1:15" ht="12.75">
      <c r="A26" s="39" t="s">
        <v>34</v>
      </c>
      <c r="B26" s="40">
        <v>85</v>
      </c>
      <c r="C26" s="41">
        <v>512135</v>
      </c>
      <c r="D26" s="41"/>
      <c r="E26" s="41"/>
      <c r="F26" s="41"/>
      <c r="G26" s="41">
        <v>40000</v>
      </c>
      <c r="H26" s="41">
        <v>36784</v>
      </c>
      <c r="I26" s="41"/>
      <c r="J26" s="41">
        <v>86379</v>
      </c>
      <c r="K26" s="42">
        <f t="shared" si="0"/>
        <v>675298</v>
      </c>
      <c r="L26" s="41">
        <v>109945</v>
      </c>
      <c r="M26" s="41">
        <v>5</v>
      </c>
      <c r="N26" s="41">
        <v>13</v>
      </c>
      <c r="O26" s="2" t="s">
        <v>214</v>
      </c>
    </row>
    <row r="27" spans="1:15" ht="12.75">
      <c r="A27" s="39" t="s">
        <v>35</v>
      </c>
      <c r="B27" s="40">
        <v>86</v>
      </c>
      <c r="C27" s="41">
        <v>1225555</v>
      </c>
      <c r="D27" s="41"/>
      <c r="E27" s="41"/>
      <c r="F27" s="41">
        <v>30000</v>
      </c>
      <c r="G27" s="41"/>
      <c r="H27" s="41"/>
      <c r="I27" s="41"/>
      <c r="J27" s="41">
        <v>87302</v>
      </c>
      <c r="K27" s="42">
        <f t="shared" si="0"/>
        <v>1342857</v>
      </c>
      <c r="L27" s="41">
        <v>56202</v>
      </c>
      <c r="M27" s="41">
        <v>9</v>
      </c>
      <c r="N27" s="41">
        <v>6</v>
      </c>
      <c r="O27" s="2" t="s">
        <v>215</v>
      </c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>
        <v>7</v>
      </c>
      <c r="O28" s="2" t="s">
        <v>216</v>
      </c>
    </row>
    <row r="29" spans="1:15" ht="12.75">
      <c r="A29" s="39" t="s">
        <v>37</v>
      </c>
      <c r="B29" s="40">
        <v>88</v>
      </c>
      <c r="C29" s="41">
        <v>297850</v>
      </c>
      <c r="D29" s="41"/>
      <c r="E29" s="41"/>
      <c r="F29" s="41">
        <v>20000</v>
      </c>
      <c r="G29" s="41"/>
      <c r="H29" s="41">
        <v>20000</v>
      </c>
      <c r="I29" s="41"/>
      <c r="J29" s="41">
        <v>54582</v>
      </c>
      <c r="K29" s="42">
        <f t="shared" si="0"/>
        <v>392432</v>
      </c>
      <c r="L29" s="41"/>
      <c r="M29" s="41">
        <v>2</v>
      </c>
      <c r="N29" s="41">
        <v>1</v>
      </c>
      <c r="O29" s="2" t="s">
        <v>217</v>
      </c>
    </row>
    <row r="30" spans="1:15" ht="12.75">
      <c r="A30" s="39" t="s">
        <v>40</v>
      </c>
      <c r="B30" s="40">
        <v>89</v>
      </c>
      <c r="C30" s="41">
        <v>815519</v>
      </c>
      <c r="D30" s="41"/>
      <c r="E30" s="41"/>
      <c r="F30" s="41">
        <v>9922</v>
      </c>
      <c r="G30" s="41">
        <v>39687</v>
      </c>
      <c r="H30" s="41"/>
      <c r="I30" s="41"/>
      <c r="J30" s="41">
        <v>166841</v>
      </c>
      <c r="K30" s="42">
        <f t="shared" si="0"/>
        <v>1031969</v>
      </c>
      <c r="L30" s="41">
        <v>127649</v>
      </c>
      <c r="M30" s="41">
        <v>4</v>
      </c>
      <c r="N30" s="41">
        <v>4</v>
      </c>
      <c r="O30" s="2" t="s">
        <v>218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8407562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59922</v>
      </c>
      <c r="G32" s="45">
        <f t="shared" si="1"/>
        <v>199287</v>
      </c>
      <c r="H32" s="45">
        <f t="shared" si="1"/>
        <v>204591</v>
      </c>
      <c r="I32" s="45">
        <f t="shared" si="1"/>
        <v>0</v>
      </c>
      <c r="J32" s="45">
        <f t="shared" si="1"/>
        <v>1278103</v>
      </c>
      <c r="K32" s="42">
        <f t="shared" si="0"/>
        <v>10149465</v>
      </c>
      <c r="L32" s="45">
        <f>SUM(L12:L31)</f>
        <v>792720</v>
      </c>
      <c r="M32" s="45">
        <f>SUM(M12:M31)</f>
        <v>66</v>
      </c>
      <c r="N32" s="45">
        <f>SUM(N12:N31)</f>
        <v>45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64932</v>
      </c>
      <c r="E42" s="41">
        <v>185520</v>
      </c>
      <c r="F42" s="41">
        <v>28988</v>
      </c>
      <c r="G42" s="41">
        <v>196149</v>
      </c>
      <c r="H42" s="41"/>
      <c r="I42" s="41"/>
      <c r="J42" s="41">
        <v>201313</v>
      </c>
      <c r="K42" s="42">
        <f t="shared" si="0"/>
        <v>1295302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1725336</v>
      </c>
      <c r="D43" s="41">
        <v>173928</v>
      </c>
      <c r="E43" s="41">
        <v>521738</v>
      </c>
      <c r="F43" s="41"/>
      <c r="G43" s="41">
        <v>346112</v>
      </c>
      <c r="H43" s="41"/>
      <c r="I43" s="41"/>
      <c r="J43" s="41">
        <v>462943</v>
      </c>
      <c r="K43" s="42">
        <f t="shared" si="0"/>
        <v>3230057</v>
      </c>
      <c r="L43" s="41">
        <v>718604</v>
      </c>
      <c r="M43" s="41">
        <v>6</v>
      </c>
      <c r="N43" s="41">
        <v>6</v>
      </c>
    </row>
    <row r="44" spans="1:14" ht="12.75">
      <c r="A44" s="48" t="s">
        <v>61</v>
      </c>
      <c r="B44" s="40">
        <v>115</v>
      </c>
      <c r="C44" s="41">
        <v>4417966</v>
      </c>
      <c r="D44" s="41">
        <v>477590</v>
      </c>
      <c r="E44" s="41">
        <v>1335440</v>
      </c>
      <c r="F44" s="41">
        <v>129066</v>
      </c>
      <c r="G44" s="41">
        <v>459224</v>
      </c>
      <c r="H44" s="41"/>
      <c r="I44" s="41"/>
      <c r="J44" s="41">
        <v>1267376</v>
      </c>
      <c r="K44" s="42">
        <f t="shared" si="0"/>
        <v>8086662</v>
      </c>
      <c r="L44" s="41">
        <v>502004</v>
      </c>
      <c r="M44" s="41">
        <v>17</v>
      </c>
      <c r="N44" s="41">
        <v>17</v>
      </c>
    </row>
    <row r="45" spans="1:14" ht="12.75">
      <c r="A45" s="48" t="s">
        <v>62</v>
      </c>
      <c r="B45" s="40">
        <v>119</v>
      </c>
      <c r="C45" s="41">
        <v>10016810</v>
      </c>
      <c r="D45" s="41">
        <v>1117632</v>
      </c>
      <c r="E45" s="41">
        <v>2838683</v>
      </c>
      <c r="F45" s="41">
        <v>464597</v>
      </c>
      <c r="G45" s="41">
        <v>375194</v>
      </c>
      <c r="H45" s="41"/>
      <c r="I45" s="41"/>
      <c r="J45" s="41">
        <v>2140498</v>
      </c>
      <c r="K45" s="42">
        <f t="shared" si="0"/>
        <v>16953414</v>
      </c>
      <c r="L45" s="41">
        <v>951472</v>
      </c>
      <c r="M45" s="41">
        <v>54</v>
      </c>
      <c r="N45" s="41">
        <v>54</v>
      </c>
    </row>
    <row r="46" spans="1:14" ht="12.75">
      <c r="A46" s="48" t="s">
        <v>63</v>
      </c>
      <c r="B46" s="40">
        <v>120</v>
      </c>
      <c r="C46" s="41">
        <v>34569352</v>
      </c>
      <c r="D46" s="41">
        <v>5276579</v>
      </c>
      <c r="E46" s="41">
        <v>5423525</v>
      </c>
      <c r="F46" s="41">
        <v>246560</v>
      </c>
      <c r="G46" s="41">
        <v>8057254</v>
      </c>
      <c r="H46" s="41"/>
      <c r="I46" s="41"/>
      <c r="J46" s="41">
        <v>7719147</v>
      </c>
      <c r="K46" s="42">
        <f t="shared" si="0"/>
        <v>61292417</v>
      </c>
      <c r="L46" s="41">
        <v>6445848</v>
      </c>
      <c r="M46" s="41">
        <v>336</v>
      </c>
      <c r="N46" s="41">
        <v>366</v>
      </c>
    </row>
    <row r="47" spans="1:14" ht="12.75">
      <c r="A47" s="44" t="s">
        <v>74</v>
      </c>
      <c r="B47" s="45">
        <v>121</v>
      </c>
      <c r="C47" s="45">
        <f>SUM(C40:C46)</f>
        <v>51347864</v>
      </c>
      <c r="D47" s="45">
        <f aca="true" t="shared" si="3" ref="D47:J47">SUM(D40:D46)</f>
        <v>7110661</v>
      </c>
      <c r="E47" s="45">
        <f t="shared" si="3"/>
        <v>10304906</v>
      </c>
      <c r="F47" s="45">
        <f t="shared" si="3"/>
        <v>869211</v>
      </c>
      <c r="G47" s="45">
        <f t="shared" si="3"/>
        <v>9433933</v>
      </c>
      <c r="H47" s="45">
        <f t="shared" si="3"/>
        <v>0</v>
      </c>
      <c r="I47" s="45">
        <f t="shared" si="3"/>
        <v>0</v>
      </c>
      <c r="J47" s="45">
        <f t="shared" si="3"/>
        <v>11791277</v>
      </c>
      <c r="K47" s="42">
        <f t="shared" si="0"/>
        <v>90857852</v>
      </c>
      <c r="L47" s="45">
        <f>SUM(L40:L46)</f>
        <v>8617928</v>
      </c>
      <c r="M47" s="45">
        <f>SUM(M40:M46)</f>
        <v>415</v>
      </c>
      <c r="N47" s="45">
        <f>SUM(N40:N46)</f>
        <v>445</v>
      </c>
    </row>
    <row r="48" spans="1:14" ht="12.75">
      <c r="A48" s="44" t="s">
        <v>119</v>
      </c>
      <c r="B48" s="45">
        <v>152</v>
      </c>
      <c r="C48" s="45">
        <f>C32+C39+C47</f>
        <v>59755426</v>
      </c>
      <c r="D48" s="45">
        <f aca="true" t="shared" si="4" ref="D48:J48">D32+D39+D47</f>
        <v>7110661</v>
      </c>
      <c r="E48" s="45">
        <f t="shared" si="4"/>
        <v>10304906</v>
      </c>
      <c r="F48" s="45">
        <f t="shared" si="4"/>
        <v>929133</v>
      </c>
      <c r="G48" s="45">
        <f t="shared" si="4"/>
        <v>9633220</v>
      </c>
      <c r="H48" s="45">
        <f t="shared" si="4"/>
        <v>204591</v>
      </c>
      <c r="I48" s="45">
        <f t="shared" si="4"/>
        <v>0</v>
      </c>
      <c r="J48" s="45">
        <f t="shared" si="4"/>
        <v>13069380</v>
      </c>
      <c r="K48" s="42">
        <f t="shared" si="0"/>
        <v>101007317</v>
      </c>
      <c r="L48" s="45">
        <f>L32+L39+L47</f>
        <v>9410648</v>
      </c>
      <c r="M48" s="45">
        <f>M32+M39+M47</f>
        <v>481</v>
      </c>
      <c r="N48" s="45">
        <f>N32+N39+N47</f>
        <v>490</v>
      </c>
    </row>
    <row r="49" spans="1:14" ht="12.75">
      <c r="A49" s="44" t="s">
        <v>51</v>
      </c>
      <c r="B49" s="45">
        <v>158</v>
      </c>
      <c r="C49" s="49">
        <v>237014</v>
      </c>
      <c r="D49" s="49"/>
      <c r="E49" s="49"/>
      <c r="F49" s="49"/>
      <c r="G49" s="49"/>
      <c r="H49" s="49"/>
      <c r="I49" s="49"/>
      <c r="J49" s="49">
        <v>63310</v>
      </c>
      <c r="K49" s="42">
        <f t="shared" si="0"/>
        <v>300324</v>
      </c>
      <c r="L49" s="49">
        <v>82758</v>
      </c>
      <c r="M49" s="49">
        <v>4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59992440</v>
      </c>
      <c r="D50" s="45">
        <f aca="true" t="shared" si="5" ref="D50:J50">D48+D49</f>
        <v>7110661</v>
      </c>
      <c r="E50" s="45">
        <f t="shared" si="5"/>
        <v>10304906</v>
      </c>
      <c r="F50" s="45">
        <f t="shared" si="5"/>
        <v>929133</v>
      </c>
      <c r="G50" s="45">
        <f t="shared" si="5"/>
        <v>9633220</v>
      </c>
      <c r="H50" s="45">
        <f t="shared" si="5"/>
        <v>204591</v>
      </c>
      <c r="I50" s="45">
        <f t="shared" si="5"/>
        <v>0</v>
      </c>
      <c r="J50" s="45">
        <f t="shared" si="5"/>
        <v>13132690</v>
      </c>
      <c r="K50" s="42">
        <f t="shared" si="0"/>
        <v>101307641</v>
      </c>
      <c r="L50" s="45">
        <f>L48+L49</f>
        <v>9493406</v>
      </c>
      <c r="M50" s="45">
        <f>M48+M49</f>
        <v>485</v>
      </c>
      <c r="N50" s="45">
        <f>N48+N49</f>
        <v>491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32</v>
      </c>
      <c r="B55" s="55">
        <f>IF(A55="","",VLOOKUP(A55,$A$12:$B$50,2,FALSE))</f>
        <v>83</v>
      </c>
      <c r="C55" s="55">
        <v>64285</v>
      </c>
      <c r="D55" s="55"/>
      <c r="E55" s="55"/>
      <c r="F55" s="55"/>
      <c r="G55" s="55"/>
      <c r="H55" s="55"/>
      <c r="I55" s="55"/>
      <c r="J55" s="55"/>
      <c r="K55" s="116"/>
      <c r="L55" s="55"/>
      <c r="M55" s="56">
        <v>1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196802</v>
      </c>
      <c r="D56" s="59"/>
      <c r="E56" s="59">
        <v>25287</v>
      </c>
      <c r="F56" s="59"/>
      <c r="G56" s="59">
        <v>24838</v>
      </c>
      <c r="H56" s="59"/>
      <c r="I56" s="59"/>
      <c r="J56" s="59"/>
      <c r="K56" s="118"/>
      <c r="L56" s="59"/>
      <c r="M56" s="60">
        <v>4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 t="s">
        <v>219</v>
      </c>
      <c r="C60" s="169"/>
      <c r="D60" s="169"/>
      <c r="E60" s="62"/>
    </row>
    <row r="61" spans="10:11" ht="12.75">
      <c r="J61" s="168" t="s">
        <v>210</v>
      </c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00" verticalDpi="300" orientation="landscape" paperSize="9" scale="68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3"/>
  <sheetViews>
    <sheetView zoomScale="75" zoomScaleNormal="75" zoomScalePageLayoutView="0" workbookViewId="0" topLeftCell="A19">
      <selection activeCell="E31" sqref="E3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 t="s">
        <v>208</v>
      </c>
      <c r="I2" s="182"/>
    </row>
    <row r="3" spans="1:9" ht="12.75">
      <c r="A3" s="3"/>
      <c r="G3" s="5" t="s">
        <v>77</v>
      </c>
      <c r="H3" s="181" t="s">
        <v>209</v>
      </c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165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151943</v>
      </c>
      <c r="D22" s="41"/>
      <c r="E22" s="41">
        <v>15718</v>
      </c>
      <c r="F22" s="41">
        <v>11700</v>
      </c>
      <c r="G22" s="41"/>
      <c r="H22" s="41"/>
      <c r="I22" s="41"/>
      <c r="J22" s="42">
        <f t="shared" si="0"/>
        <v>179361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36152</v>
      </c>
      <c r="D23" s="41"/>
      <c r="E23" s="41">
        <v>3740</v>
      </c>
      <c r="F23" s="41">
        <v>1950</v>
      </c>
      <c r="G23" s="41"/>
      <c r="H23" s="41"/>
      <c r="I23" s="41"/>
      <c r="J23" s="42">
        <f t="shared" si="0"/>
        <v>41842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727049</v>
      </c>
      <c r="D24" s="41"/>
      <c r="E24" s="41">
        <v>75212</v>
      </c>
      <c r="F24" s="41">
        <v>33150</v>
      </c>
      <c r="G24" s="41"/>
      <c r="H24" s="41"/>
      <c r="I24" s="41"/>
      <c r="J24" s="42">
        <f t="shared" si="0"/>
        <v>835411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946009</v>
      </c>
      <c r="D25" s="41"/>
      <c r="E25" s="41">
        <v>97863</v>
      </c>
      <c r="F25" s="41">
        <v>42900</v>
      </c>
      <c r="G25" s="41"/>
      <c r="H25" s="41"/>
      <c r="I25" s="41"/>
      <c r="J25" s="42">
        <f t="shared" si="0"/>
        <v>1086772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227720</v>
      </c>
      <c r="D26" s="41"/>
      <c r="E26" s="41">
        <v>23557</v>
      </c>
      <c r="F26" s="41">
        <v>9750</v>
      </c>
      <c r="G26" s="41"/>
      <c r="H26" s="41"/>
      <c r="I26" s="41"/>
      <c r="J26" s="42">
        <f t="shared" si="0"/>
        <v>261027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405727</v>
      </c>
      <c r="D27" s="41"/>
      <c r="E27" s="41">
        <v>41972</v>
      </c>
      <c r="F27" s="41">
        <v>17550</v>
      </c>
      <c r="G27" s="41"/>
      <c r="H27" s="41"/>
      <c r="I27" s="41"/>
      <c r="J27" s="42">
        <f t="shared" si="0"/>
        <v>465249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113805</v>
      </c>
      <c r="D29" s="41"/>
      <c r="E29" s="41">
        <v>11773</v>
      </c>
      <c r="F29" s="41">
        <v>3900</v>
      </c>
      <c r="G29" s="41"/>
      <c r="H29" s="41"/>
      <c r="I29" s="41"/>
      <c r="J29" s="42">
        <f t="shared" si="0"/>
        <v>129478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336289</v>
      </c>
      <c r="D30" s="41"/>
      <c r="E30" s="41">
        <v>34789</v>
      </c>
      <c r="F30" s="41">
        <v>7800</v>
      </c>
      <c r="G30" s="41"/>
      <c r="H30" s="41"/>
      <c r="I30" s="41"/>
      <c r="J30" s="42">
        <f t="shared" si="0"/>
        <v>378878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2944694</v>
      </c>
      <c r="D32" s="45">
        <f>SUM(D12:D31)</f>
        <v>0</v>
      </c>
      <c r="E32" s="45">
        <f t="shared" si="1"/>
        <v>304624</v>
      </c>
      <c r="F32" s="45">
        <f t="shared" si="1"/>
        <v>128700</v>
      </c>
      <c r="G32" s="45">
        <v>321328</v>
      </c>
      <c r="H32" s="45">
        <f t="shared" si="1"/>
        <v>0</v>
      </c>
      <c r="I32" s="45">
        <f t="shared" si="1"/>
        <v>0</v>
      </c>
      <c r="J32" s="42">
        <f t="shared" si="0"/>
        <v>3699346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375638</v>
      </c>
      <c r="D42" s="41"/>
      <c r="E42" s="41">
        <v>38859</v>
      </c>
      <c r="F42" s="41">
        <v>3900</v>
      </c>
      <c r="G42" s="41"/>
      <c r="H42" s="41"/>
      <c r="I42" s="41"/>
      <c r="J42" s="42">
        <f t="shared" si="0"/>
        <v>418397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1145112</v>
      </c>
      <c r="D43" s="41"/>
      <c r="E43" s="41">
        <v>118460</v>
      </c>
      <c r="F43" s="41">
        <v>11700</v>
      </c>
      <c r="G43" s="41"/>
      <c r="H43" s="41"/>
      <c r="I43" s="41"/>
      <c r="J43" s="42">
        <f t="shared" si="0"/>
        <v>1275272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2483018</v>
      </c>
      <c r="D44" s="41"/>
      <c r="E44" s="41">
        <v>256864</v>
      </c>
      <c r="F44" s="41">
        <v>33150</v>
      </c>
      <c r="G44" s="41"/>
      <c r="H44" s="41"/>
      <c r="I44" s="41"/>
      <c r="J44" s="42">
        <f t="shared" si="0"/>
        <v>2773032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5285465</v>
      </c>
      <c r="D45" s="41"/>
      <c r="E45" s="41">
        <v>546772</v>
      </c>
      <c r="F45" s="41">
        <v>105300</v>
      </c>
      <c r="G45" s="41"/>
      <c r="H45" s="41"/>
      <c r="I45" s="41"/>
      <c r="J45" s="42">
        <f t="shared" si="0"/>
        <v>5937537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19644097</v>
      </c>
      <c r="D46" s="41"/>
      <c r="E46" s="41">
        <v>2032148</v>
      </c>
      <c r="F46" s="41">
        <v>655200</v>
      </c>
      <c r="G46" s="41"/>
      <c r="H46" s="41"/>
      <c r="I46" s="41"/>
      <c r="J46" s="42">
        <f t="shared" si="0"/>
        <v>22331445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28933330</v>
      </c>
      <c r="D47" s="45">
        <f>SUM(D40:D46)</f>
        <v>0</v>
      </c>
      <c r="E47" s="45">
        <f t="shared" si="3"/>
        <v>2993103</v>
      </c>
      <c r="F47" s="45">
        <f t="shared" si="3"/>
        <v>809250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32735683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31878024</v>
      </c>
      <c r="D48" s="45">
        <f>D32+D39+D47</f>
        <v>0</v>
      </c>
      <c r="E48" s="45">
        <f t="shared" si="4"/>
        <v>3297727</v>
      </c>
      <c r="F48" s="45">
        <f t="shared" si="4"/>
        <v>937950</v>
      </c>
      <c r="G48" s="45">
        <f t="shared" si="4"/>
        <v>321328</v>
      </c>
      <c r="H48" s="45">
        <f t="shared" si="4"/>
        <v>0</v>
      </c>
      <c r="I48" s="45">
        <f t="shared" si="4"/>
        <v>0</v>
      </c>
      <c r="J48" s="42">
        <f t="shared" si="0"/>
        <v>36435029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122690</v>
      </c>
      <c r="D49" s="49"/>
      <c r="E49" s="49">
        <v>12690</v>
      </c>
      <c r="F49" s="49">
        <v>7800</v>
      </c>
      <c r="G49" s="49"/>
      <c r="H49" s="49"/>
      <c r="I49" s="49"/>
      <c r="J49" s="42">
        <f t="shared" si="0"/>
        <v>143180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32000714</v>
      </c>
      <c r="D50" s="45">
        <f>D48+D49</f>
        <v>0</v>
      </c>
      <c r="E50" s="45">
        <f t="shared" si="5"/>
        <v>3310417</v>
      </c>
      <c r="F50" s="45">
        <f t="shared" si="5"/>
        <v>945750</v>
      </c>
      <c r="G50" s="45">
        <f t="shared" si="5"/>
        <v>321328</v>
      </c>
      <c r="H50" s="45">
        <f t="shared" si="5"/>
        <v>0</v>
      </c>
      <c r="I50" s="45">
        <f t="shared" si="5"/>
        <v>0</v>
      </c>
      <c r="J50" s="42">
        <f t="shared" si="0"/>
        <v>36578209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32</v>
      </c>
      <c r="B55" s="55">
        <f>IF(A55="","",VLOOKUP(A55,$A$12:$B$50,2,FALSE))</f>
        <v>83</v>
      </c>
      <c r="C55" s="55">
        <v>18642</v>
      </c>
      <c r="D55" s="55"/>
      <c r="E55" s="55">
        <v>1929</v>
      </c>
      <c r="F55" s="55"/>
      <c r="G55" s="55"/>
      <c r="H55" s="55"/>
      <c r="I55" s="55"/>
      <c r="J55" s="128"/>
      <c r="K55" s="55">
        <v>13</v>
      </c>
      <c r="L55" s="56">
        <v>22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21698</v>
      </c>
      <c r="D56" s="59"/>
      <c r="E56" s="59">
        <v>2245</v>
      </c>
      <c r="F56" s="59"/>
      <c r="G56" s="59"/>
      <c r="H56" s="59"/>
      <c r="I56" s="59"/>
      <c r="J56" s="131"/>
      <c r="K56" s="59">
        <v>13</v>
      </c>
      <c r="L56" s="56">
        <v>22</v>
      </c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v>18467</v>
      </c>
      <c r="D57" s="59"/>
      <c r="E57" s="59">
        <v>1910</v>
      </c>
      <c r="F57" s="59"/>
      <c r="G57" s="59"/>
      <c r="H57" s="59"/>
      <c r="I57" s="59"/>
      <c r="J57" s="131"/>
      <c r="K57" s="59">
        <v>9</v>
      </c>
      <c r="L57" s="56">
        <v>22</v>
      </c>
      <c r="M57" s="129"/>
      <c r="N57" s="112"/>
      <c r="O57" s="114"/>
      <c r="P57" s="130"/>
    </row>
    <row r="58" spans="1:16" s="46" customFormat="1" ht="12.75">
      <c r="A58" s="58" t="s">
        <v>63</v>
      </c>
      <c r="B58" s="59">
        <f>IF(A58="","",VLOOKUP(A58,$A$12:$B$50,2,FALSE))</f>
        <v>120</v>
      </c>
      <c r="C58" s="59">
        <v>28487</v>
      </c>
      <c r="D58" s="59"/>
      <c r="E58" s="59">
        <v>2947</v>
      </c>
      <c r="F58" s="59"/>
      <c r="G58" s="59">
        <v>16166</v>
      </c>
      <c r="H58" s="59"/>
      <c r="I58" s="59"/>
      <c r="J58" s="131"/>
      <c r="K58" s="59">
        <v>10</v>
      </c>
      <c r="L58" s="56">
        <v>22</v>
      </c>
      <c r="M58" s="129"/>
      <c r="N58" s="112"/>
      <c r="O58" s="114"/>
      <c r="P58" s="130"/>
    </row>
    <row r="59" spans="1:16" ht="12.75">
      <c r="A59" s="58" t="s">
        <v>63</v>
      </c>
      <c r="B59" s="59">
        <f>IF(A59="","",VLOOKUP(A59,$A$12:$B$50,2,FALSE))</f>
        <v>120</v>
      </c>
      <c r="C59" s="59">
        <v>11414</v>
      </c>
      <c r="D59" s="59"/>
      <c r="E59" s="59">
        <v>1181</v>
      </c>
      <c r="F59" s="59"/>
      <c r="G59" s="59"/>
      <c r="H59" s="59"/>
      <c r="I59" s="59"/>
      <c r="J59" s="59"/>
      <c r="K59" s="59">
        <v>7</v>
      </c>
      <c r="L59" s="56">
        <v>22</v>
      </c>
      <c r="M59" s="129"/>
      <c r="N59" s="112"/>
      <c r="O59" s="132"/>
      <c r="P59" s="43"/>
    </row>
    <row r="61" spans="1:6" ht="12.75">
      <c r="A61" s="61" t="s">
        <v>21</v>
      </c>
      <c r="B61" s="169" t="s">
        <v>219</v>
      </c>
      <c r="C61" s="169"/>
      <c r="D61" s="169"/>
      <c r="E61" s="169"/>
      <c r="F61" s="62"/>
    </row>
    <row r="62" spans="8:9" ht="12.75">
      <c r="H62" s="168" t="s">
        <v>210</v>
      </c>
      <c r="I62" s="168"/>
    </row>
    <row r="63" spans="8:9" ht="12.75">
      <c r="H63" s="167" t="s">
        <v>48</v>
      </c>
      <c r="I63" s="167"/>
    </row>
  </sheetData>
  <sheetProtection/>
  <mergeCells count="10">
    <mergeCell ref="B61:E61"/>
    <mergeCell ref="H62:I62"/>
    <mergeCell ref="H63:I63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9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3">
      <selection activeCell="C42" sqref="C42:D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1" t="s">
        <v>208</v>
      </c>
      <c r="L2" s="182"/>
    </row>
    <row r="3" spans="1:12" ht="12.75">
      <c r="A3" s="3"/>
      <c r="H3" s="4"/>
      <c r="I3" s="4"/>
      <c r="J3" s="5" t="s">
        <v>77</v>
      </c>
      <c r="K3" s="181" t="s">
        <v>209</v>
      </c>
      <c r="L3" s="182"/>
    </row>
    <row r="4" ht="18" customHeight="1">
      <c r="A4" s="6"/>
    </row>
    <row r="5" spans="1:13" ht="18">
      <c r="A5" s="184" t="s">
        <v>82</v>
      </c>
      <c r="B5" s="184"/>
      <c r="C5" s="184"/>
      <c r="D5" s="184"/>
      <c r="E5" s="7" t="s">
        <v>83</v>
      </c>
      <c r="F5" s="183" t="s">
        <v>89</v>
      </c>
      <c r="G5" s="183"/>
      <c r="H5" s="183"/>
      <c r="I5" s="183"/>
      <c r="J5" s="183"/>
      <c r="K5" s="183"/>
      <c r="L5" s="183"/>
      <c r="M5" s="183"/>
    </row>
    <row r="6" spans="1:12" ht="15.75" thickBot="1">
      <c r="A6" s="8"/>
      <c r="L6" s="9" t="s">
        <v>76</v>
      </c>
    </row>
    <row r="7" spans="1:14" ht="12.75">
      <c r="A7" s="10"/>
      <c r="B7" s="11"/>
      <c r="C7" s="189" t="s">
        <v>99</v>
      </c>
      <c r="D7" s="190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3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6"/>
      <c r="N8" s="188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7" t="s">
        <v>122</v>
      </c>
      <c r="N9" s="178"/>
    </row>
    <row r="10" spans="1:14" ht="13.5" thickBot="1">
      <c r="A10" s="25"/>
      <c r="B10" s="26"/>
      <c r="C10" s="170" t="s">
        <v>101</v>
      </c>
      <c r="D10" s="171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9"/>
      <c r="N10" s="180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>
        <v>430310</v>
      </c>
      <c r="D22" s="41"/>
      <c r="E22" s="41"/>
      <c r="F22" s="41"/>
      <c r="G22" s="41"/>
      <c r="H22" s="41"/>
      <c r="I22" s="41"/>
      <c r="J22" s="41">
        <v>14976</v>
      </c>
      <c r="K22" s="42">
        <f t="shared" si="0"/>
        <v>445286</v>
      </c>
      <c r="L22" s="41">
        <v>74679</v>
      </c>
      <c r="M22" s="41">
        <v>6</v>
      </c>
      <c r="N22" s="41">
        <v>1</v>
      </c>
      <c r="O22" s="2"/>
      <c r="P22" s="2"/>
      <c r="Q22" s="2"/>
      <c r="R22" s="2"/>
      <c r="S22" s="2"/>
      <c r="T22" s="2"/>
      <c r="U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161">
        <f t="shared" si="0"/>
        <v>0</v>
      </c>
      <c r="L23" s="41"/>
      <c r="M23" s="41"/>
      <c r="N23" s="41">
        <v>3</v>
      </c>
      <c r="O23" s="2" t="s">
        <v>211</v>
      </c>
    </row>
    <row r="24" spans="1:15" ht="12.75">
      <c r="A24" s="39" t="s">
        <v>32</v>
      </c>
      <c r="B24" s="40">
        <v>83</v>
      </c>
      <c r="C24" s="41">
        <v>1894607</v>
      </c>
      <c r="D24" s="41"/>
      <c r="E24" s="41"/>
      <c r="F24" s="41"/>
      <c r="G24" s="41">
        <v>20000</v>
      </c>
      <c r="H24" s="41">
        <v>41000</v>
      </c>
      <c r="I24" s="41"/>
      <c r="J24" s="41">
        <v>172325</v>
      </c>
      <c r="K24" s="42">
        <f t="shared" si="0"/>
        <v>2127932</v>
      </c>
      <c r="L24" s="41">
        <v>219954</v>
      </c>
      <c r="M24" s="41">
        <v>18</v>
      </c>
      <c r="N24" s="41">
        <v>2</v>
      </c>
      <c r="O24" s="2" t="s">
        <v>212</v>
      </c>
    </row>
    <row r="25" spans="1:15" ht="12.75">
      <c r="A25" s="39" t="s">
        <v>33</v>
      </c>
      <c r="B25" s="40">
        <v>84</v>
      </c>
      <c r="C25" s="41">
        <v>3277650</v>
      </c>
      <c r="D25" s="41"/>
      <c r="E25" s="41"/>
      <c r="F25" s="41"/>
      <c r="G25" s="41">
        <v>100400</v>
      </c>
      <c r="H25" s="41">
        <v>160170</v>
      </c>
      <c r="I25" s="41"/>
      <c r="J25" s="41">
        <v>240030</v>
      </c>
      <c r="K25" s="42">
        <f t="shared" si="0"/>
        <v>3778250</v>
      </c>
      <c r="L25" s="41">
        <v>232437</v>
      </c>
      <c r="M25" s="41">
        <v>28</v>
      </c>
      <c r="N25" s="41">
        <v>8</v>
      </c>
      <c r="O25" s="2" t="s">
        <v>213</v>
      </c>
    </row>
    <row r="26" spans="1:15" ht="12.75">
      <c r="A26" s="39" t="s">
        <v>34</v>
      </c>
      <c r="B26" s="40">
        <v>85</v>
      </c>
      <c r="C26" s="41">
        <v>512135</v>
      </c>
      <c r="D26" s="41"/>
      <c r="E26" s="41"/>
      <c r="F26" s="41"/>
      <c r="G26" s="41">
        <v>40000</v>
      </c>
      <c r="H26" s="41">
        <v>32000</v>
      </c>
      <c r="I26" s="41"/>
      <c r="J26" s="41">
        <v>42678</v>
      </c>
      <c r="K26" s="42">
        <f t="shared" si="0"/>
        <v>626813</v>
      </c>
      <c r="L26" s="41">
        <v>91231</v>
      </c>
      <c r="M26" s="41">
        <v>5</v>
      </c>
      <c r="N26" s="41">
        <v>13</v>
      </c>
      <c r="O26" s="2" t="s">
        <v>214</v>
      </c>
    </row>
    <row r="27" spans="1:15" ht="12.75">
      <c r="A27" s="39" t="s">
        <v>35</v>
      </c>
      <c r="B27" s="40">
        <v>86</v>
      </c>
      <c r="C27" s="41">
        <v>1120003</v>
      </c>
      <c r="D27" s="41"/>
      <c r="E27" s="41"/>
      <c r="F27" s="41">
        <v>26522</v>
      </c>
      <c r="G27" s="41"/>
      <c r="H27" s="41"/>
      <c r="I27" s="41"/>
      <c r="J27" s="41">
        <v>43742</v>
      </c>
      <c r="K27" s="42">
        <f t="shared" si="0"/>
        <v>1190267</v>
      </c>
      <c r="L27" s="41">
        <v>58469</v>
      </c>
      <c r="M27" s="41">
        <v>8</v>
      </c>
      <c r="N27" s="41">
        <v>6</v>
      </c>
      <c r="O27" s="2" t="s">
        <v>215</v>
      </c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161">
        <f t="shared" si="0"/>
        <v>0</v>
      </c>
      <c r="L28" s="41"/>
      <c r="M28" s="41"/>
      <c r="N28" s="41">
        <v>7</v>
      </c>
      <c r="O28" s="2" t="s">
        <v>216</v>
      </c>
    </row>
    <row r="29" spans="1:15" ht="12.75">
      <c r="A29" s="39" t="s">
        <v>37</v>
      </c>
      <c r="B29" s="40">
        <v>88</v>
      </c>
      <c r="C29" s="41">
        <v>297850</v>
      </c>
      <c r="D29" s="41"/>
      <c r="E29" s="41"/>
      <c r="F29" s="41">
        <v>20000</v>
      </c>
      <c r="G29" s="41"/>
      <c r="H29" s="41">
        <v>20000</v>
      </c>
      <c r="I29" s="41"/>
      <c r="J29" s="41">
        <v>24820</v>
      </c>
      <c r="K29" s="42">
        <f t="shared" si="0"/>
        <v>362670</v>
      </c>
      <c r="L29" s="41"/>
      <c r="M29" s="41">
        <v>2</v>
      </c>
      <c r="N29" s="41">
        <v>1</v>
      </c>
      <c r="O29" s="2" t="s">
        <v>217</v>
      </c>
    </row>
    <row r="30" spans="1:15" ht="12.75">
      <c r="A30" s="39" t="s">
        <v>40</v>
      </c>
      <c r="B30" s="40">
        <v>89</v>
      </c>
      <c r="C30" s="41">
        <v>770928</v>
      </c>
      <c r="D30" s="41"/>
      <c r="E30" s="41"/>
      <c r="F30" s="41">
        <v>7826</v>
      </c>
      <c r="G30" s="41">
        <v>31304</v>
      </c>
      <c r="H30" s="41"/>
      <c r="I30" s="41"/>
      <c r="J30" s="41">
        <v>69163</v>
      </c>
      <c r="K30" s="42">
        <f t="shared" si="0"/>
        <v>879221</v>
      </c>
      <c r="L30" s="41">
        <v>114294</v>
      </c>
      <c r="M30" s="41">
        <v>4</v>
      </c>
      <c r="N30" s="41">
        <v>4</v>
      </c>
      <c r="O30" s="2" t="s">
        <v>218</v>
      </c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161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8303483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54348</v>
      </c>
      <c r="G32" s="45">
        <f t="shared" si="1"/>
        <v>191704</v>
      </c>
      <c r="H32" s="45">
        <f t="shared" si="1"/>
        <v>253170</v>
      </c>
      <c r="I32" s="45">
        <f t="shared" si="1"/>
        <v>0</v>
      </c>
      <c r="J32" s="45">
        <f t="shared" si="1"/>
        <v>607734</v>
      </c>
      <c r="K32" s="42">
        <f t="shared" si="0"/>
        <v>9410439</v>
      </c>
      <c r="L32" s="45">
        <f>SUM(L12:L31)</f>
        <v>791064</v>
      </c>
      <c r="M32" s="45">
        <f>SUM(M12:M31)</f>
        <v>71</v>
      </c>
      <c r="N32" s="45">
        <f>SUM(N12:N31)</f>
        <v>45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64932</v>
      </c>
      <c r="E42" s="41">
        <v>185520</v>
      </c>
      <c r="F42" s="41">
        <v>28988</v>
      </c>
      <c r="G42" s="41">
        <v>196149</v>
      </c>
      <c r="H42" s="41"/>
      <c r="I42" s="41"/>
      <c r="J42" s="41">
        <v>91166</v>
      </c>
      <c r="K42" s="42">
        <f t="shared" si="0"/>
        <v>1185155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1725336</v>
      </c>
      <c r="D43" s="41">
        <v>173928</v>
      </c>
      <c r="E43" s="41">
        <v>521738</v>
      </c>
      <c r="F43" s="41"/>
      <c r="G43" s="41">
        <v>346112</v>
      </c>
      <c r="H43" s="41"/>
      <c r="I43" s="41"/>
      <c r="J43" s="41">
        <v>230594</v>
      </c>
      <c r="K43" s="42">
        <f t="shared" si="0"/>
        <v>2997708</v>
      </c>
      <c r="L43" s="41">
        <v>27600</v>
      </c>
      <c r="M43" s="41">
        <v>6</v>
      </c>
      <c r="N43" s="41">
        <v>6</v>
      </c>
    </row>
    <row r="44" spans="1:14" ht="12.75">
      <c r="A44" s="48" t="s">
        <v>61</v>
      </c>
      <c r="B44" s="40">
        <v>115</v>
      </c>
      <c r="C44" s="41">
        <v>4831454</v>
      </c>
      <c r="D44" s="41">
        <v>481256</v>
      </c>
      <c r="E44" s="41">
        <v>1457085</v>
      </c>
      <c r="F44" s="41">
        <v>149627</v>
      </c>
      <c r="G44" s="41">
        <v>503184</v>
      </c>
      <c r="H44" s="41"/>
      <c r="I44" s="41"/>
      <c r="J44" s="41">
        <v>604486</v>
      </c>
      <c r="K44" s="42">
        <f t="shared" si="0"/>
        <v>8027092</v>
      </c>
      <c r="L44" s="41">
        <v>85320</v>
      </c>
      <c r="M44" s="41">
        <v>17</v>
      </c>
      <c r="N44" s="41">
        <v>17</v>
      </c>
    </row>
    <row r="45" spans="1:14" ht="12.75">
      <c r="A45" s="48" t="s">
        <v>62</v>
      </c>
      <c r="B45" s="40">
        <v>119</v>
      </c>
      <c r="C45" s="41">
        <v>9729675</v>
      </c>
      <c r="D45" s="41">
        <v>1127716</v>
      </c>
      <c r="E45" s="41">
        <v>2707387</v>
      </c>
      <c r="F45" s="41">
        <v>432590</v>
      </c>
      <c r="G45" s="41">
        <v>303487</v>
      </c>
      <c r="H45" s="41"/>
      <c r="I45" s="41"/>
      <c r="J45" s="41">
        <v>1075478</v>
      </c>
      <c r="K45" s="42">
        <f t="shared" si="0"/>
        <v>15376333</v>
      </c>
      <c r="L45" s="41">
        <v>506864</v>
      </c>
      <c r="M45" s="41">
        <v>45</v>
      </c>
      <c r="N45" s="41">
        <v>54</v>
      </c>
    </row>
    <row r="46" spans="1:14" ht="12.75">
      <c r="A46" s="48" t="s">
        <v>63</v>
      </c>
      <c r="B46" s="40">
        <v>120</v>
      </c>
      <c r="C46" s="41">
        <v>33711058</v>
      </c>
      <c r="D46" s="41">
        <v>5329521</v>
      </c>
      <c r="E46" s="41">
        <v>5332343</v>
      </c>
      <c r="F46" s="41">
        <v>252079</v>
      </c>
      <c r="G46" s="41">
        <v>8158233</v>
      </c>
      <c r="H46" s="41"/>
      <c r="I46" s="41"/>
      <c r="J46" s="41">
        <v>3923626</v>
      </c>
      <c r="K46" s="42">
        <f t="shared" si="0"/>
        <v>56706860</v>
      </c>
      <c r="L46" s="41">
        <v>3784476</v>
      </c>
      <c r="M46" s="41">
        <v>340</v>
      </c>
      <c r="N46" s="41">
        <v>366</v>
      </c>
    </row>
    <row r="47" spans="1:14" ht="12.75">
      <c r="A47" s="44" t="s">
        <v>74</v>
      </c>
      <c r="B47" s="45">
        <v>121</v>
      </c>
      <c r="C47" s="45">
        <f>SUM(C40:C46)</f>
        <v>50615923</v>
      </c>
      <c r="D47" s="45">
        <f aca="true" t="shared" si="3" ref="D47:J47">SUM(D40:D46)</f>
        <v>7177353</v>
      </c>
      <c r="E47" s="45">
        <f t="shared" si="3"/>
        <v>10204073</v>
      </c>
      <c r="F47" s="45">
        <f t="shared" si="3"/>
        <v>863284</v>
      </c>
      <c r="G47" s="45">
        <f t="shared" si="3"/>
        <v>9507165</v>
      </c>
      <c r="H47" s="45">
        <f t="shared" si="3"/>
        <v>0</v>
      </c>
      <c r="I47" s="45">
        <f t="shared" si="3"/>
        <v>0</v>
      </c>
      <c r="J47" s="45">
        <f t="shared" si="3"/>
        <v>5925350</v>
      </c>
      <c r="K47" s="42">
        <f t="shared" si="0"/>
        <v>84293148</v>
      </c>
      <c r="L47" s="45">
        <f>SUM(L40:L46)</f>
        <v>4404260</v>
      </c>
      <c r="M47" s="45">
        <f>SUM(M40:M46)</f>
        <v>410</v>
      </c>
      <c r="N47" s="45">
        <f>SUM(N40:N46)</f>
        <v>445</v>
      </c>
    </row>
    <row r="48" spans="1:14" ht="12.75">
      <c r="A48" s="44" t="s">
        <v>119</v>
      </c>
      <c r="B48" s="45">
        <v>152</v>
      </c>
      <c r="C48" s="45">
        <f>C32+C39+C47</f>
        <v>58919406</v>
      </c>
      <c r="D48" s="45">
        <f aca="true" t="shared" si="4" ref="D48:J48">D32+D39+D47</f>
        <v>7177353</v>
      </c>
      <c r="E48" s="45">
        <f t="shared" si="4"/>
        <v>10204073</v>
      </c>
      <c r="F48" s="45">
        <f t="shared" si="4"/>
        <v>917632</v>
      </c>
      <c r="G48" s="45">
        <f t="shared" si="4"/>
        <v>9698869</v>
      </c>
      <c r="H48" s="45">
        <f t="shared" si="4"/>
        <v>253170</v>
      </c>
      <c r="I48" s="45">
        <f t="shared" si="4"/>
        <v>0</v>
      </c>
      <c r="J48" s="45">
        <f t="shared" si="4"/>
        <v>6533084</v>
      </c>
      <c r="K48" s="42">
        <f t="shared" si="0"/>
        <v>93703587</v>
      </c>
      <c r="L48" s="45">
        <f>L32+L39+L47</f>
        <v>5195324</v>
      </c>
      <c r="M48" s="45">
        <f>M32+M39+M47</f>
        <v>481</v>
      </c>
      <c r="N48" s="45">
        <f>N32+N39+N47</f>
        <v>490</v>
      </c>
    </row>
    <row r="49" spans="1:14" ht="12.75">
      <c r="A49" s="44" t="s">
        <v>51</v>
      </c>
      <c r="B49" s="45">
        <v>158</v>
      </c>
      <c r="C49" s="49">
        <v>548281</v>
      </c>
      <c r="D49" s="49"/>
      <c r="E49" s="49"/>
      <c r="F49" s="49"/>
      <c r="G49" s="49"/>
      <c r="H49" s="49"/>
      <c r="I49" s="49"/>
      <c r="J49" s="49">
        <v>31655</v>
      </c>
      <c r="K49" s="42">
        <f t="shared" si="0"/>
        <v>579936</v>
      </c>
      <c r="L49" s="49">
        <v>110609</v>
      </c>
      <c r="M49" s="49">
        <v>4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59467687</v>
      </c>
      <c r="D50" s="45">
        <f aca="true" t="shared" si="5" ref="D50:J50">D48+D49</f>
        <v>7177353</v>
      </c>
      <c r="E50" s="45">
        <f t="shared" si="5"/>
        <v>10204073</v>
      </c>
      <c r="F50" s="45">
        <f t="shared" si="5"/>
        <v>917632</v>
      </c>
      <c r="G50" s="45">
        <f t="shared" si="5"/>
        <v>9698869</v>
      </c>
      <c r="H50" s="45">
        <f t="shared" si="5"/>
        <v>253170</v>
      </c>
      <c r="I50" s="45">
        <f t="shared" si="5"/>
        <v>0</v>
      </c>
      <c r="J50" s="45">
        <f t="shared" si="5"/>
        <v>6564739</v>
      </c>
      <c r="K50" s="42">
        <f t="shared" si="0"/>
        <v>94283523</v>
      </c>
      <c r="L50" s="45">
        <f>L48+L49</f>
        <v>5305933</v>
      </c>
      <c r="M50" s="45">
        <f>M48+M49</f>
        <v>485</v>
      </c>
      <c r="N50" s="45">
        <f>N48+N49</f>
        <v>491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94"/>
      <c r="N52" s="114"/>
    </row>
    <row r="53" spans="1:14" ht="12.75">
      <c r="A53" s="172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3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40</v>
      </c>
      <c r="B55" s="55">
        <f>IF(A55="","",VLOOKUP(A55,$A$12:$B$50,2,FALSE))</f>
        <v>89</v>
      </c>
      <c r="C55" s="55">
        <v>94333</v>
      </c>
      <c r="D55" s="55"/>
      <c r="E55" s="55"/>
      <c r="F55" s="55">
        <v>10476</v>
      </c>
      <c r="G55" s="55"/>
      <c r="H55" s="55"/>
      <c r="I55" s="55"/>
      <c r="J55" s="55"/>
      <c r="K55" s="116"/>
      <c r="L55" s="55"/>
      <c r="M55" s="56">
        <v>1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69239</v>
      </c>
      <c r="D56" s="59"/>
      <c r="E56" s="59">
        <v>18221</v>
      </c>
      <c r="F56" s="59">
        <v>3037</v>
      </c>
      <c r="G56" s="59">
        <v>8098</v>
      </c>
      <c r="H56" s="59"/>
      <c r="I56" s="59"/>
      <c r="J56" s="59"/>
      <c r="K56" s="118"/>
      <c r="L56" s="59"/>
      <c r="M56" s="60">
        <v>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9" t="s">
        <v>219</v>
      </c>
      <c r="C60" s="169"/>
      <c r="D60" s="169"/>
      <c r="E60" s="62"/>
    </row>
    <row r="61" spans="10:11" ht="12.75">
      <c r="J61" s="168" t="s">
        <v>210</v>
      </c>
      <c r="K61" s="168"/>
    </row>
    <row r="62" spans="10:11" ht="12.75">
      <c r="J62" s="167" t="s">
        <v>48</v>
      </c>
      <c r="K62" s="167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00" verticalDpi="300" orientation="landscape" paperSize="9" scale="68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9">
      <selection activeCell="G45" sqref="G45:G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Pálhalmai Országos Büntetés-végrehajtási Intézet</v>
      </c>
    </row>
    <row r="2" spans="1:9" ht="12.75">
      <c r="A2" s="3" t="s">
        <v>71</v>
      </c>
      <c r="G2" s="5" t="s">
        <v>0</v>
      </c>
      <c r="H2" s="181" t="s">
        <v>208</v>
      </c>
      <c r="I2" s="182"/>
    </row>
    <row r="3" spans="1:9" ht="12.75">
      <c r="A3" s="3"/>
      <c r="G3" s="5" t="s">
        <v>77</v>
      </c>
      <c r="H3" s="181" t="s">
        <v>209</v>
      </c>
      <c r="I3" s="182"/>
    </row>
    <row r="4" ht="18" customHeight="1">
      <c r="A4" s="6"/>
    </row>
    <row r="5" spans="1:10" ht="18">
      <c r="A5" s="184" t="s">
        <v>85</v>
      </c>
      <c r="B5" s="184"/>
      <c r="C5" s="184"/>
      <c r="D5" s="184"/>
      <c r="E5" s="184"/>
      <c r="F5" s="7" t="s">
        <v>83</v>
      </c>
      <c r="G5" s="183" t="s">
        <v>166</v>
      </c>
      <c r="H5" s="183"/>
      <c r="I5" s="183"/>
      <c r="J5" s="183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150790</v>
      </c>
      <c r="D22" s="41"/>
      <c r="E22" s="41">
        <v>15599</v>
      </c>
      <c r="F22" s="41">
        <v>11700</v>
      </c>
      <c r="G22" s="41"/>
      <c r="H22" s="41"/>
      <c r="I22" s="41"/>
      <c r="J22" s="42">
        <f t="shared" si="0"/>
        <v>178089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680887</v>
      </c>
      <c r="D24" s="41"/>
      <c r="E24" s="41">
        <v>70437</v>
      </c>
      <c r="F24" s="41">
        <v>35100</v>
      </c>
      <c r="G24" s="41"/>
      <c r="H24" s="41"/>
      <c r="I24" s="41"/>
      <c r="J24" s="42">
        <f t="shared" si="0"/>
        <v>786424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1163099</v>
      </c>
      <c r="D25" s="41"/>
      <c r="E25" s="41">
        <v>120321</v>
      </c>
      <c r="F25" s="41">
        <v>54600</v>
      </c>
      <c r="G25" s="41">
        <v>73047</v>
      </c>
      <c r="H25" s="41"/>
      <c r="I25" s="41"/>
      <c r="J25" s="42">
        <f t="shared" si="0"/>
        <v>1411067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208233</v>
      </c>
      <c r="D26" s="41"/>
      <c r="E26" s="41">
        <v>21541</v>
      </c>
      <c r="F26" s="41">
        <v>9750</v>
      </c>
      <c r="G26" s="41"/>
      <c r="H26" s="41"/>
      <c r="I26" s="41"/>
      <c r="J26" s="42">
        <f t="shared" si="0"/>
        <v>239524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362133</v>
      </c>
      <c r="D27" s="41"/>
      <c r="E27" s="41">
        <v>37462</v>
      </c>
      <c r="F27" s="41">
        <v>15600</v>
      </c>
      <c r="G27" s="41">
        <v>66408</v>
      </c>
      <c r="H27" s="41"/>
      <c r="I27" s="41"/>
      <c r="J27" s="42">
        <f t="shared" si="0"/>
        <v>481603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105174</v>
      </c>
      <c r="D29" s="41"/>
      <c r="E29" s="41">
        <v>10880</v>
      </c>
      <c r="F29" s="41">
        <v>3900</v>
      </c>
      <c r="G29" s="41"/>
      <c r="H29" s="41"/>
      <c r="I29" s="41"/>
      <c r="J29" s="42">
        <f t="shared" si="0"/>
        <v>119954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288119</v>
      </c>
      <c r="D30" s="41"/>
      <c r="E30" s="41">
        <v>29805</v>
      </c>
      <c r="F30" s="41">
        <v>7800</v>
      </c>
      <c r="G30" s="41">
        <v>61156</v>
      </c>
      <c r="H30" s="41"/>
      <c r="I30" s="41"/>
      <c r="J30" s="42">
        <f t="shared" si="0"/>
        <v>386880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2958435</v>
      </c>
      <c r="D32" s="45">
        <f>SUM(D12:D31)</f>
        <v>0</v>
      </c>
      <c r="E32" s="45">
        <f t="shared" si="1"/>
        <v>306045</v>
      </c>
      <c r="F32" s="45">
        <f t="shared" si="1"/>
        <v>138450</v>
      </c>
      <c r="G32" s="45">
        <f t="shared" si="1"/>
        <v>200611</v>
      </c>
      <c r="H32" s="45">
        <f t="shared" si="1"/>
        <v>0</v>
      </c>
      <c r="I32" s="45">
        <f t="shared" si="1"/>
        <v>0</v>
      </c>
      <c r="J32" s="42">
        <f t="shared" si="0"/>
        <v>3603541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343695</v>
      </c>
      <c r="D42" s="41"/>
      <c r="E42" s="41">
        <v>35555</v>
      </c>
      <c r="F42" s="41">
        <v>3900</v>
      </c>
      <c r="G42" s="41"/>
      <c r="H42" s="41"/>
      <c r="I42" s="41"/>
      <c r="J42" s="42">
        <f t="shared" si="0"/>
        <v>383150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812596</v>
      </c>
      <c r="D43" s="41"/>
      <c r="E43" s="41">
        <v>84062</v>
      </c>
      <c r="F43" s="41">
        <v>11700</v>
      </c>
      <c r="G43" s="41"/>
      <c r="H43" s="41"/>
      <c r="I43" s="41"/>
      <c r="J43" s="42">
        <f t="shared" si="0"/>
        <v>908358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2352599</v>
      </c>
      <c r="D44" s="41"/>
      <c r="E44" s="41">
        <v>243372</v>
      </c>
      <c r="F44" s="41">
        <v>33150</v>
      </c>
      <c r="G44" s="41"/>
      <c r="H44" s="41"/>
      <c r="I44" s="41"/>
      <c r="J44" s="42">
        <f t="shared" si="0"/>
        <v>2629121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4606127</v>
      </c>
      <c r="D45" s="41"/>
      <c r="E45" s="41">
        <v>476496</v>
      </c>
      <c r="F45" s="41">
        <v>87750</v>
      </c>
      <c r="G45" s="41"/>
      <c r="H45" s="41"/>
      <c r="I45" s="41"/>
      <c r="J45" s="42">
        <f t="shared" si="0"/>
        <v>5170373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17542487</v>
      </c>
      <c r="D46" s="41"/>
      <c r="E46" s="41">
        <v>1814740</v>
      </c>
      <c r="F46" s="41">
        <v>663000</v>
      </c>
      <c r="G46" s="41"/>
      <c r="H46" s="41"/>
      <c r="I46" s="41"/>
      <c r="J46" s="42">
        <f t="shared" si="0"/>
        <v>20020227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25657504</v>
      </c>
      <c r="D47" s="45">
        <f>SUM(D40:D46)</f>
        <v>0</v>
      </c>
      <c r="E47" s="45">
        <f t="shared" si="3"/>
        <v>2654225</v>
      </c>
      <c r="F47" s="45">
        <f t="shared" si="3"/>
        <v>799500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29111229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28615939</v>
      </c>
      <c r="D48" s="45">
        <f>D32+D39+D47</f>
        <v>0</v>
      </c>
      <c r="E48" s="45">
        <f t="shared" si="4"/>
        <v>2960270</v>
      </c>
      <c r="F48" s="45">
        <f t="shared" si="4"/>
        <v>937950</v>
      </c>
      <c r="G48" s="45">
        <f t="shared" si="4"/>
        <v>200611</v>
      </c>
      <c r="H48" s="45">
        <f t="shared" si="4"/>
        <v>0</v>
      </c>
      <c r="I48" s="45">
        <f t="shared" si="4"/>
        <v>0</v>
      </c>
      <c r="J48" s="42">
        <f t="shared" si="0"/>
        <v>32714770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268807</v>
      </c>
      <c r="D49" s="49"/>
      <c r="E49" s="49">
        <v>27528</v>
      </c>
      <c r="F49" s="49">
        <v>7800</v>
      </c>
      <c r="G49" s="49"/>
      <c r="H49" s="49"/>
      <c r="I49" s="49"/>
      <c r="J49" s="42">
        <f t="shared" si="0"/>
        <v>304135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28884746</v>
      </c>
      <c r="D50" s="45">
        <f>D48+D49</f>
        <v>0</v>
      </c>
      <c r="E50" s="45">
        <f t="shared" si="5"/>
        <v>2987798</v>
      </c>
      <c r="F50" s="45">
        <f t="shared" si="5"/>
        <v>945750</v>
      </c>
      <c r="G50" s="45">
        <f t="shared" si="5"/>
        <v>200611</v>
      </c>
      <c r="H50" s="45">
        <f t="shared" si="5"/>
        <v>0</v>
      </c>
      <c r="I50" s="45">
        <f t="shared" si="5"/>
        <v>0</v>
      </c>
      <c r="J50" s="42">
        <f t="shared" si="0"/>
        <v>33018905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3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7"/>
      <c r="N52" s="133"/>
    </row>
    <row r="53" spans="1:14" s="46" customFormat="1" ht="12.75">
      <c r="A53" s="172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1" t="s">
        <v>160</v>
      </c>
      <c r="L53" s="162"/>
      <c r="M53" s="125"/>
      <c r="N53" s="126"/>
    </row>
    <row r="54" spans="1:14" s="46" customFormat="1" ht="12.75">
      <c r="A54" s="173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40</v>
      </c>
      <c r="B55" s="55">
        <f>IF(A55="","",VLOOKUP(A55,$A$12:$B$50,2,FALSE))</f>
        <v>89</v>
      </c>
      <c r="C55" s="55">
        <v>30395</v>
      </c>
      <c r="D55" s="55"/>
      <c r="E55" s="55">
        <v>3144</v>
      </c>
      <c r="F55" s="55"/>
      <c r="G55" s="55"/>
      <c r="H55" s="55"/>
      <c r="I55" s="55"/>
      <c r="J55" s="128"/>
      <c r="K55" s="55">
        <v>11</v>
      </c>
      <c r="L55" s="56">
        <v>21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28593</v>
      </c>
      <c r="D56" s="59"/>
      <c r="E56" s="59">
        <v>2958</v>
      </c>
      <c r="F56" s="59"/>
      <c r="G56" s="59"/>
      <c r="H56" s="59"/>
      <c r="I56" s="59"/>
      <c r="J56" s="131"/>
      <c r="K56" s="59">
        <v>11</v>
      </c>
      <c r="L56" s="60">
        <v>21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9" t="s">
        <v>219</v>
      </c>
      <c r="C60" s="169"/>
      <c r="D60" s="169"/>
      <c r="E60" s="169"/>
      <c r="F60" s="62"/>
    </row>
    <row r="61" spans="8:9" ht="12.75">
      <c r="H61" s="168" t="s">
        <v>210</v>
      </c>
      <c r="I61" s="168"/>
    </row>
    <row r="62" spans="8:9" ht="12.75">
      <c r="H62" s="167" t="s">
        <v>48</v>
      </c>
      <c r="I62" s="167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Csibe</cp:lastModifiedBy>
  <cp:lastPrinted>2008-07-17T15:02:47Z</cp:lastPrinted>
  <dcterms:created xsi:type="dcterms:W3CDTF">2001-02-26T08:59:43Z</dcterms:created>
  <dcterms:modified xsi:type="dcterms:W3CDTF">2008-07-17T15:49:28Z</dcterms:modified>
  <cp:category/>
  <cp:version/>
  <cp:contentType/>
  <cp:contentStatus/>
</cp:coreProperties>
</file>